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SO 01 Zásobovací vod..." sheetId="2" r:id="rId2"/>
    <sheet name="02 - SO 02 Dochlorovací s..." sheetId="3" r:id="rId3"/>
    <sheet name="02.1 - SO 02.1 Elektroins..." sheetId="4" r:id="rId4"/>
    <sheet name="51.1 - PS 01.1 Technologi..." sheetId="5" r:id="rId5"/>
    <sheet name="51.2 - PS 01.2 Elektroins..." sheetId="6" r:id="rId6"/>
    <sheet name="101 - VON" sheetId="7" r:id="rId7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'01 - SO 01 Zásobovací vod...'!$C$125:$K$558</definedName>
    <definedName name="_xlnm.Print_Area" localSheetId="1">'01 - SO 01 Zásobovací vod...'!$C$4:$J$76,'01 - SO 01 Zásobovací vod...'!$C$82:$J$107,'01 - SO 01 Zásobovací vod...'!$C$113:$K$558</definedName>
    <definedName name="_xlnm.Print_Titles" localSheetId="1">'01 - SO 01 Zásobovací vod...'!$125:$125</definedName>
    <definedName name="_xlnm._FilterDatabase" localSheetId="2" hidden="1">'02 - SO 02 Dochlorovací s...'!$C$127:$K$257</definedName>
    <definedName name="_xlnm.Print_Area" localSheetId="2">'02 - SO 02 Dochlorovací s...'!$C$4:$J$76,'02 - SO 02 Dochlorovací s...'!$C$82:$J$109,'02 - SO 02 Dochlorovací s...'!$C$115:$K$257</definedName>
    <definedName name="_xlnm.Print_Titles" localSheetId="2">'02 - SO 02 Dochlorovací s...'!$127:$127</definedName>
    <definedName name="_xlnm._FilterDatabase" localSheetId="3" hidden="1">'02.1 - SO 02.1 Elektroins...'!$C$117:$K$151</definedName>
    <definedName name="_xlnm.Print_Area" localSheetId="3">'02.1 - SO 02.1 Elektroins...'!$C$4:$J$76,'02.1 - SO 02.1 Elektroins...'!$C$82:$J$99,'02.1 - SO 02.1 Elektroins...'!$C$105:$K$151</definedName>
    <definedName name="_xlnm.Print_Titles" localSheetId="3">'02.1 - SO 02.1 Elektroins...'!$117:$117</definedName>
    <definedName name="_xlnm._FilterDatabase" localSheetId="4" hidden="1">'51.1 - PS 01.1 Technologi...'!$C$121:$K$152</definedName>
    <definedName name="_xlnm.Print_Area" localSheetId="4">'51.1 - PS 01.1 Technologi...'!$C$4:$J$76,'51.1 - PS 01.1 Technologi...'!$C$82:$J$101,'51.1 - PS 01.1 Technologi...'!$C$107:$K$152</definedName>
    <definedName name="_xlnm.Print_Titles" localSheetId="4">'51.1 - PS 01.1 Technologi...'!$121:$121</definedName>
    <definedName name="_xlnm._FilterDatabase" localSheetId="5" hidden="1">'51.2 - PS 01.2 Elektroins...'!$C$123:$K$166</definedName>
    <definedName name="_xlnm.Print_Area" localSheetId="5">'51.2 - PS 01.2 Elektroins...'!$C$4:$J$76,'51.2 - PS 01.2 Elektroins...'!$C$82:$J$103,'51.2 - PS 01.2 Elektroins...'!$C$109:$K$166</definedName>
    <definedName name="_xlnm.Print_Titles" localSheetId="5">'51.2 - PS 01.2 Elektroins...'!$123:$123</definedName>
    <definedName name="_xlnm._FilterDatabase" localSheetId="6" hidden="1">'101 - VON'!$C$116:$K$129</definedName>
    <definedName name="_xlnm.Print_Area" localSheetId="6">'101 - VON'!$C$4:$J$76,'101 - VON'!$C$82:$J$98,'101 - VON'!$C$104:$K$129</definedName>
    <definedName name="_xlnm.Print_Titles" localSheetId="6">'101 - VON'!$116:$116</definedName>
  </definedNames>
  <calcPr/>
</workbook>
</file>

<file path=xl/calcChain.xml><?xml version="1.0" encoding="utf-8"?>
<calcChain xmlns="http://schemas.openxmlformats.org/spreadsheetml/2006/main">
  <c i="7" r="J37"/>
  <c r="J36"/>
  <c i="1" r="AY101"/>
  <c i="7" r="J35"/>
  <c i="1" r="AX101"/>
  <c i="7"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F37"/>
  <c i="1" r="BD101"/>
  <c i="7" r="BH119"/>
  <c r="F36"/>
  <c i="1" r="BC101"/>
  <c i="7" r="BG119"/>
  <c r="F35"/>
  <c i="1" r="BB101"/>
  <c i="7" r="BF119"/>
  <c r="J34"/>
  <c i="1" r="AW101"/>
  <c i="7" r="F34"/>
  <c i="1" r="BA101"/>
  <c i="7" r="T119"/>
  <c r="T118"/>
  <c r="T117"/>
  <c r="R119"/>
  <c r="R118"/>
  <c r="R117"/>
  <c r="P119"/>
  <c r="P118"/>
  <c r="P117"/>
  <c i="1" r="AU101"/>
  <c i="7" r="BK119"/>
  <c r="BK118"/>
  <c r="J118"/>
  <c r="BK117"/>
  <c r="J117"/>
  <c r="J96"/>
  <c r="J30"/>
  <c i="1" r="AG101"/>
  <c i="7" r="J119"/>
  <c r="BE119"/>
  <c r="J33"/>
  <c i="1" r="AV101"/>
  <c i="7" r="F33"/>
  <c i="1" r="AZ101"/>
  <c i="7" r="J97"/>
  <c r="F111"/>
  <c r="E109"/>
  <c r="F89"/>
  <c r="E87"/>
  <c r="J39"/>
  <c r="J24"/>
  <c r="E24"/>
  <c r="J114"/>
  <c r="J92"/>
  <c r="J23"/>
  <c r="J21"/>
  <c r="E21"/>
  <c r="J113"/>
  <c r="J91"/>
  <c r="J20"/>
  <c r="J18"/>
  <c r="E18"/>
  <c r="F114"/>
  <c r="F92"/>
  <c r="J17"/>
  <c r="J15"/>
  <c r="E15"/>
  <c r="F113"/>
  <c r="F91"/>
  <c r="J14"/>
  <c r="J12"/>
  <c r="J111"/>
  <c r="J89"/>
  <c r="E7"/>
  <c r="E107"/>
  <c r="E85"/>
  <c i="6" r="J147"/>
  <c r="J39"/>
  <c r="J38"/>
  <c i="1" r="AY100"/>
  <c i="6" r="J37"/>
  <c i="1" r="AX100"/>
  <c i="6"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102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T148"/>
  <c r="R149"/>
  <c r="R148"/>
  <c r="P149"/>
  <c r="P148"/>
  <c r="BK149"/>
  <c r="BK148"/>
  <c r="J148"/>
  <c r="J149"/>
  <c r="BE149"/>
  <c r="J101"/>
  <c r="J100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F39"/>
  <c i="1" r="BD100"/>
  <c i="6" r="BH126"/>
  <c r="F38"/>
  <c i="1" r="BC100"/>
  <c i="6" r="BG126"/>
  <c r="F37"/>
  <c i="1" r="BB100"/>
  <c i="6" r="BF126"/>
  <c r="J36"/>
  <c i="1" r="AW100"/>
  <c i="6" r="F36"/>
  <c i="1" r="BA100"/>
  <c i="6" r="T126"/>
  <c r="T125"/>
  <c r="T124"/>
  <c r="R126"/>
  <c r="R125"/>
  <c r="R124"/>
  <c r="P126"/>
  <c r="P125"/>
  <c r="P124"/>
  <c i="1" r="AU100"/>
  <c i="6" r="BK126"/>
  <c r="BK125"/>
  <c r="J125"/>
  <c r="BK124"/>
  <c r="J124"/>
  <c r="J98"/>
  <c r="J32"/>
  <c i="1" r="AG100"/>
  <c i="6" r="J126"/>
  <c r="BE126"/>
  <c r="J35"/>
  <c i="1" r="AV100"/>
  <c i="6" r="F35"/>
  <c i="1" r="AZ100"/>
  <c i="6" r="J99"/>
  <c r="F118"/>
  <c r="E116"/>
  <c r="F91"/>
  <c r="E89"/>
  <c r="J41"/>
  <c r="J26"/>
  <c r="E26"/>
  <c r="J121"/>
  <c r="J94"/>
  <c r="J25"/>
  <c r="J23"/>
  <c r="E23"/>
  <c r="J120"/>
  <c r="J93"/>
  <c r="J22"/>
  <c r="J20"/>
  <c r="E20"/>
  <c r="F121"/>
  <c r="F94"/>
  <c r="J19"/>
  <c r="J17"/>
  <c r="E17"/>
  <c r="F120"/>
  <c r="F93"/>
  <c r="J16"/>
  <c r="J14"/>
  <c r="J118"/>
  <c r="J91"/>
  <c r="E7"/>
  <c r="E112"/>
  <c r="E85"/>
  <c i="5" r="J39"/>
  <c r="J38"/>
  <c i="1" r="AY99"/>
  <c i="5" r="J37"/>
  <c i="1" r="AX99"/>
  <c i="5"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F39"/>
  <c i="1" r="BD99"/>
  <c i="5" r="BH125"/>
  <c r="F38"/>
  <c i="1" r="BC99"/>
  <c i="5" r="BG125"/>
  <c r="F37"/>
  <c i="1" r="BB99"/>
  <c i="5" r="BF125"/>
  <c r="J36"/>
  <c i="1" r="AW99"/>
  <c i="5" r="F36"/>
  <c i="1" r="BA99"/>
  <c i="5" r="T125"/>
  <c r="T124"/>
  <c r="T123"/>
  <c r="T122"/>
  <c r="R125"/>
  <c r="R124"/>
  <c r="R123"/>
  <c r="R122"/>
  <c r="P125"/>
  <c r="P124"/>
  <c r="P123"/>
  <c r="P122"/>
  <c i="1" r="AU99"/>
  <c i="5" r="BK125"/>
  <c r="BK124"/>
  <c r="J124"/>
  <c r="BK123"/>
  <c r="J123"/>
  <c r="BK122"/>
  <c r="J122"/>
  <c r="J98"/>
  <c r="J32"/>
  <c i="1" r="AG99"/>
  <c i="5" r="J125"/>
  <c r="BE125"/>
  <c r="J35"/>
  <c i="1" r="AV99"/>
  <c i="5" r="F35"/>
  <c i="1" r="AZ99"/>
  <c i="5" r="J100"/>
  <c r="J99"/>
  <c r="F116"/>
  <c r="E114"/>
  <c r="F91"/>
  <c r="E89"/>
  <c r="J41"/>
  <c r="J26"/>
  <c r="E26"/>
  <c r="J119"/>
  <c r="J94"/>
  <c r="J25"/>
  <c r="J23"/>
  <c r="E23"/>
  <c r="J118"/>
  <c r="J93"/>
  <c r="J22"/>
  <c r="J20"/>
  <c r="E20"/>
  <c r="F119"/>
  <c r="F94"/>
  <c r="J19"/>
  <c r="J17"/>
  <c r="E17"/>
  <c r="F118"/>
  <c r="F93"/>
  <c r="J16"/>
  <c r="J14"/>
  <c r="J116"/>
  <c r="J91"/>
  <c r="E7"/>
  <c r="E110"/>
  <c r="E85"/>
  <c i="4" r="J37"/>
  <c r="J36"/>
  <c i="1" r="AY97"/>
  <c i="4" r="J35"/>
  <c i="1" r="AX97"/>
  <c i="4"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98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F37"/>
  <c i="1" r="BD97"/>
  <c i="4" r="BH120"/>
  <c r="F36"/>
  <c i="1" r="BC97"/>
  <c i="4" r="BG120"/>
  <c r="F35"/>
  <c i="1" r="BB97"/>
  <c i="4" r="BF120"/>
  <c r="J34"/>
  <c i="1" r="AW97"/>
  <c i="4" r="F34"/>
  <c i="1" r="BA97"/>
  <c i="4" r="T120"/>
  <c r="T119"/>
  <c r="T118"/>
  <c r="R120"/>
  <c r="R119"/>
  <c r="R118"/>
  <c r="P120"/>
  <c r="P119"/>
  <c r="P118"/>
  <c i="1" r="AU97"/>
  <c i="4" r="BK120"/>
  <c r="BK119"/>
  <c r="J119"/>
  <c r="BK118"/>
  <c r="J118"/>
  <c r="J96"/>
  <c r="J30"/>
  <c i="1" r="AG97"/>
  <c i="4" r="J120"/>
  <c r="BE120"/>
  <c r="J33"/>
  <c i="1" r="AV97"/>
  <c i="4" r="F33"/>
  <c i="1" r="AZ97"/>
  <c i="4"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3" r="J37"/>
  <c r="J36"/>
  <c i="1" r="AY96"/>
  <c i="3" r="J35"/>
  <c i="1" r="AX96"/>
  <c i="3"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T251"/>
  <c r="R252"/>
  <c r="R251"/>
  <c r="P252"/>
  <c r="P251"/>
  <c r="BK252"/>
  <c r="BK251"/>
  <c r="J251"/>
  <c r="J252"/>
  <c r="BE252"/>
  <c r="J108"/>
  <c r="BI250"/>
  <c r="BH250"/>
  <c r="BG250"/>
  <c r="BF250"/>
  <c r="T250"/>
  <c r="R250"/>
  <c r="P250"/>
  <c r="BK250"/>
  <c r="J250"/>
  <c r="BE250"/>
  <c r="BI249"/>
  <c r="BH249"/>
  <c r="BG249"/>
  <c r="BF249"/>
  <c r="T249"/>
  <c r="T248"/>
  <c r="R249"/>
  <c r="R248"/>
  <c r="P249"/>
  <c r="P248"/>
  <c r="BK249"/>
  <c r="BK248"/>
  <c r="J248"/>
  <c r="J249"/>
  <c r="BE249"/>
  <c r="J107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T243"/>
  <c r="R244"/>
  <c r="R243"/>
  <c r="P244"/>
  <c r="P243"/>
  <c r="BK244"/>
  <c r="BK243"/>
  <c r="J243"/>
  <c r="J244"/>
  <c r="BE244"/>
  <c r="J106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T235"/>
  <c r="T234"/>
  <c r="R236"/>
  <c r="R235"/>
  <c r="R234"/>
  <c r="P236"/>
  <c r="P235"/>
  <c r="P234"/>
  <c r="BK236"/>
  <c r="BK235"/>
  <c r="J235"/>
  <c r="BK234"/>
  <c r="J234"/>
  <c r="J236"/>
  <c r="BE236"/>
  <c r="J105"/>
  <c r="J104"/>
  <c r="BI231"/>
  <c r="BH231"/>
  <c r="BG231"/>
  <c r="BF231"/>
  <c r="T231"/>
  <c r="T230"/>
  <c r="R231"/>
  <c r="R230"/>
  <c r="P231"/>
  <c r="P230"/>
  <c r="BK231"/>
  <c r="BK230"/>
  <c r="J230"/>
  <c r="J231"/>
  <c r="BE231"/>
  <c r="J103"/>
  <c r="BI227"/>
  <c r="BH227"/>
  <c r="BG227"/>
  <c r="BF227"/>
  <c r="T227"/>
  <c r="T226"/>
  <c r="R227"/>
  <c r="R226"/>
  <c r="P227"/>
  <c r="P226"/>
  <c r="BK227"/>
  <c r="BK226"/>
  <c r="J226"/>
  <c r="J227"/>
  <c r="BE227"/>
  <c r="J102"/>
  <c r="BI222"/>
  <c r="BH222"/>
  <c r="BG222"/>
  <c r="BF222"/>
  <c r="T222"/>
  <c r="T221"/>
  <c r="R222"/>
  <c r="R221"/>
  <c r="P222"/>
  <c r="P221"/>
  <c r="BK222"/>
  <c r="BK221"/>
  <c r="J221"/>
  <c r="J222"/>
  <c r="BE222"/>
  <c r="J10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T217"/>
  <c r="R218"/>
  <c r="R217"/>
  <c r="P218"/>
  <c r="P217"/>
  <c r="BK218"/>
  <c r="BK217"/>
  <c r="J217"/>
  <c r="J218"/>
  <c r="BE218"/>
  <c r="J100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7"/>
  <c r="BH207"/>
  <c r="BG207"/>
  <c r="BF207"/>
  <c r="T207"/>
  <c r="T206"/>
  <c r="R207"/>
  <c r="R206"/>
  <c r="P207"/>
  <c r="P206"/>
  <c r="BK207"/>
  <c r="BK206"/>
  <c r="J206"/>
  <c r="J207"/>
  <c r="BE207"/>
  <c r="J99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1"/>
  <c r="F37"/>
  <c i="1" r="BD96"/>
  <c i="3" r="BH131"/>
  <c r="F36"/>
  <c i="1" r="BC96"/>
  <c i="3" r="BG131"/>
  <c r="F35"/>
  <c i="1" r="BB96"/>
  <c i="3" r="BF131"/>
  <c r="J34"/>
  <c i="1" r="AW96"/>
  <c i="3" r="F34"/>
  <c i="1" r="BA96"/>
  <c i="3" r="T131"/>
  <c r="T130"/>
  <c r="T129"/>
  <c r="T128"/>
  <c r="R131"/>
  <c r="R130"/>
  <c r="R129"/>
  <c r="R128"/>
  <c r="P131"/>
  <c r="P130"/>
  <c r="P129"/>
  <c r="P128"/>
  <c i="1" r="AU96"/>
  <c i="3" r="BK131"/>
  <c r="BK130"/>
  <c r="J130"/>
  <c r="BK129"/>
  <c r="J129"/>
  <c r="BK128"/>
  <c r="J128"/>
  <c r="J96"/>
  <c r="J30"/>
  <c i="1" r="AG96"/>
  <c i="3" r="J131"/>
  <c r="BE131"/>
  <c r="J33"/>
  <c i="1" r="AV96"/>
  <c i="3" r="F33"/>
  <c i="1" r="AZ96"/>
  <c i="3" r="J98"/>
  <c r="J97"/>
  <c r="F122"/>
  <c r="E120"/>
  <c r="F89"/>
  <c r="E87"/>
  <c r="J39"/>
  <c r="J24"/>
  <c r="E24"/>
  <c r="J125"/>
  <c r="J92"/>
  <c r="J23"/>
  <c r="J21"/>
  <c r="E21"/>
  <c r="J124"/>
  <c r="J91"/>
  <c r="J20"/>
  <c r="J18"/>
  <c r="E18"/>
  <c r="F125"/>
  <c r="F92"/>
  <c r="J17"/>
  <c r="J15"/>
  <c r="E15"/>
  <c r="F124"/>
  <c r="F91"/>
  <c r="J14"/>
  <c r="J12"/>
  <c r="J122"/>
  <c r="J89"/>
  <c r="E7"/>
  <c r="E118"/>
  <c r="E85"/>
  <c i="2" r="J37"/>
  <c r="J36"/>
  <c i="1" r="AY95"/>
  <c i="2" r="J35"/>
  <c i="1" r="AX95"/>
  <c i="2" r="BI556"/>
  <c r="BH556"/>
  <c r="BG556"/>
  <c r="BF556"/>
  <c r="T556"/>
  <c r="T555"/>
  <c r="T554"/>
  <c r="R556"/>
  <c r="R555"/>
  <c r="R554"/>
  <c r="P556"/>
  <c r="P555"/>
  <c r="P554"/>
  <c r="BK556"/>
  <c r="BK555"/>
  <c r="J555"/>
  <c r="BK554"/>
  <c r="J554"/>
  <c r="J556"/>
  <c r="BE556"/>
  <c r="J106"/>
  <c r="J105"/>
  <c r="BI553"/>
  <c r="BH553"/>
  <c r="BG553"/>
  <c r="BF553"/>
  <c r="T553"/>
  <c r="T552"/>
  <c r="R553"/>
  <c r="R552"/>
  <c r="P553"/>
  <c r="P552"/>
  <c r="BK553"/>
  <c r="BK552"/>
  <c r="J552"/>
  <c r="J553"/>
  <c r="BE553"/>
  <c r="J104"/>
  <c r="BI549"/>
  <c r="BH549"/>
  <c r="BG549"/>
  <c r="BF549"/>
  <c r="T549"/>
  <c r="R549"/>
  <c r="P549"/>
  <c r="BK549"/>
  <c r="J549"/>
  <c r="BE549"/>
  <c r="BI545"/>
  <c r="BH545"/>
  <c r="BG545"/>
  <c r="BF545"/>
  <c r="T545"/>
  <c r="R545"/>
  <c r="P545"/>
  <c r="BK545"/>
  <c r="J545"/>
  <c r="BE545"/>
  <c r="BI542"/>
  <c r="BH542"/>
  <c r="BG542"/>
  <c r="BF542"/>
  <c r="T542"/>
  <c r="R542"/>
  <c r="P542"/>
  <c r="BK542"/>
  <c r="J542"/>
  <c r="BE542"/>
  <c r="BI539"/>
  <c r="BH539"/>
  <c r="BG539"/>
  <c r="BF539"/>
  <c r="T539"/>
  <c r="R539"/>
  <c r="P539"/>
  <c r="BK539"/>
  <c r="J539"/>
  <c r="BE539"/>
  <c r="BI535"/>
  <c r="BH535"/>
  <c r="BG535"/>
  <c r="BF535"/>
  <c r="T535"/>
  <c r="R535"/>
  <c r="P535"/>
  <c r="BK535"/>
  <c r="J535"/>
  <c r="BE535"/>
  <c r="BI531"/>
  <c r="BH531"/>
  <c r="BG531"/>
  <c r="BF531"/>
  <c r="T531"/>
  <c r="T530"/>
  <c r="R531"/>
  <c r="R530"/>
  <c r="P531"/>
  <c r="P530"/>
  <c r="BK531"/>
  <c r="BK530"/>
  <c r="J530"/>
  <c r="J531"/>
  <c r="BE531"/>
  <c r="J103"/>
  <c r="BI524"/>
  <c r="BH524"/>
  <c r="BG524"/>
  <c r="BF524"/>
  <c r="T524"/>
  <c r="R524"/>
  <c r="P524"/>
  <c r="BK524"/>
  <c r="J524"/>
  <c r="BE524"/>
  <c r="BI518"/>
  <c r="BH518"/>
  <c r="BG518"/>
  <c r="BF518"/>
  <c r="T518"/>
  <c r="R518"/>
  <c r="P518"/>
  <c r="BK518"/>
  <c r="J518"/>
  <c r="BE518"/>
  <c r="BI512"/>
  <c r="BH512"/>
  <c r="BG512"/>
  <c r="BF512"/>
  <c r="T512"/>
  <c r="T511"/>
  <c r="R512"/>
  <c r="R511"/>
  <c r="P512"/>
  <c r="P511"/>
  <c r="BK512"/>
  <c r="BK511"/>
  <c r="J511"/>
  <c r="J512"/>
  <c r="BE512"/>
  <c r="J102"/>
  <c r="BI508"/>
  <c r="BH508"/>
  <c r="BG508"/>
  <c r="BF508"/>
  <c r="T508"/>
  <c r="R508"/>
  <c r="P508"/>
  <c r="BK508"/>
  <c r="J508"/>
  <c r="BE508"/>
  <c r="BI505"/>
  <c r="BH505"/>
  <c r="BG505"/>
  <c r="BF505"/>
  <c r="T505"/>
  <c r="R505"/>
  <c r="P505"/>
  <c r="BK505"/>
  <c r="J505"/>
  <c r="BE505"/>
  <c r="BI500"/>
  <c r="BH500"/>
  <c r="BG500"/>
  <c r="BF500"/>
  <c r="T500"/>
  <c r="R500"/>
  <c r="P500"/>
  <c r="BK500"/>
  <c r="J500"/>
  <c r="BE500"/>
  <c r="BI496"/>
  <c r="BH496"/>
  <c r="BG496"/>
  <c r="BF496"/>
  <c r="T496"/>
  <c r="R496"/>
  <c r="P496"/>
  <c r="BK496"/>
  <c r="J496"/>
  <c r="BE496"/>
  <c r="BI493"/>
  <c r="BH493"/>
  <c r="BG493"/>
  <c r="BF493"/>
  <c r="T493"/>
  <c r="R493"/>
  <c r="P493"/>
  <c r="BK493"/>
  <c r="J493"/>
  <c r="BE493"/>
  <c r="BI492"/>
  <c r="BH492"/>
  <c r="BG492"/>
  <c r="BF492"/>
  <c r="T492"/>
  <c r="R492"/>
  <c r="P492"/>
  <c r="BK492"/>
  <c r="J492"/>
  <c r="BE492"/>
  <c r="BI491"/>
  <c r="BH491"/>
  <c r="BG491"/>
  <c r="BF491"/>
  <c r="T491"/>
  <c r="R491"/>
  <c r="P491"/>
  <c r="BK491"/>
  <c r="J491"/>
  <c r="BE491"/>
  <c r="BI488"/>
  <c r="BH488"/>
  <c r="BG488"/>
  <c r="BF488"/>
  <c r="T488"/>
  <c r="R488"/>
  <c r="P488"/>
  <c r="BK488"/>
  <c r="J488"/>
  <c r="BE488"/>
  <c r="BI487"/>
  <c r="BH487"/>
  <c r="BG487"/>
  <c r="BF487"/>
  <c r="T487"/>
  <c r="R487"/>
  <c r="P487"/>
  <c r="BK487"/>
  <c r="J487"/>
  <c r="BE487"/>
  <c r="BI486"/>
  <c r="BH486"/>
  <c r="BG486"/>
  <c r="BF486"/>
  <c r="T486"/>
  <c r="R486"/>
  <c r="P486"/>
  <c r="BK486"/>
  <c r="J486"/>
  <c r="BE486"/>
  <c r="BI483"/>
  <c r="BH483"/>
  <c r="BG483"/>
  <c r="BF483"/>
  <c r="T483"/>
  <c r="R483"/>
  <c r="P483"/>
  <c r="BK483"/>
  <c r="J483"/>
  <c r="BE483"/>
  <c r="BI482"/>
  <c r="BH482"/>
  <c r="BG482"/>
  <c r="BF482"/>
  <c r="T482"/>
  <c r="R482"/>
  <c r="P482"/>
  <c r="BK482"/>
  <c r="J482"/>
  <c r="BE482"/>
  <c r="BI476"/>
  <c r="BH476"/>
  <c r="BG476"/>
  <c r="BF476"/>
  <c r="T476"/>
  <c r="R476"/>
  <c r="P476"/>
  <c r="BK476"/>
  <c r="J476"/>
  <c r="BE476"/>
  <c r="BI470"/>
  <c r="BH470"/>
  <c r="BG470"/>
  <c r="BF470"/>
  <c r="T470"/>
  <c r="R470"/>
  <c r="P470"/>
  <c r="BK470"/>
  <c r="J470"/>
  <c r="BE470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R463"/>
  <c r="P463"/>
  <c r="BK463"/>
  <c r="J463"/>
  <c r="BE463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6"/>
  <c r="BH456"/>
  <c r="BG456"/>
  <c r="BF456"/>
  <c r="T456"/>
  <c r="R456"/>
  <c r="P456"/>
  <c r="BK456"/>
  <c r="J456"/>
  <c r="BE456"/>
  <c r="BI455"/>
  <c r="BH455"/>
  <c r="BG455"/>
  <c r="BF455"/>
  <c r="T455"/>
  <c r="R455"/>
  <c r="P455"/>
  <c r="BK455"/>
  <c r="J455"/>
  <c r="BE455"/>
  <c r="BI454"/>
  <c r="BH454"/>
  <c r="BG454"/>
  <c r="BF454"/>
  <c r="T454"/>
  <c r="R454"/>
  <c r="P454"/>
  <c r="BK454"/>
  <c r="J454"/>
  <c r="BE454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7"/>
  <c r="BH447"/>
  <c r="BG447"/>
  <c r="BF447"/>
  <c r="T447"/>
  <c r="R447"/>
  <c r="P447"/>
  <c r="BK447"/>
  <c r="J447"/>
  <c r="BE447"/>
  <c r="BI444"/>
  <c r="BH444"/>
  <c r="BG444"/>
  <c r="BF444"/>
  <c r="T444"/>
  <c r="R444"/>
  <c r="P444"/>
  <c r="BK444"/>
  <c r="J444"/>
  <c r="BE444"/>
  <c r="BI441"/>
  <c r="BH441"/>
  <c r="BG441"/>
  <c r="BF441"/>
  <c r="T441"/>
  <c r="R441"/>
  <c r="P441"/>
  <c r="BK441"/>
  <c r="J441"/>
  <c r="BE441"/>
  <c r="BI438"/>
  <c r="BH438"/>
  <c r="BG438"/>
  <c r="BF438"/>
  <c r="T438"/>
  <c r="R438"/>
  <c r="P438"/>
  <c r="BK438"/>
  <c r="J438"/>
  <c r="BE438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4"/>
  <c r="BH414"/>
  <c r="BG414"/>
  <c r="BF414"/>
  <c r="T414"/>
  <c r="R414"/>
  <c r="P414"/>
  <c r="BK414"/>
  <c r="J414"/>
  <c r="BE414"/>
  <c r="BI413"/>
  <c r="BH413"/>
  <c r="BG413"/>
  <c r="BF413"/>
  <c r="T413"/>
  <c r="R413"/>
  <c r="P413"/>
  <c r="BK413"/>
  <c r="J413"/>
  <c r="BE413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89"/>
  <c r="BH389"/>
  <c r="BG389"/>
  <c r="BF389"/>
  <c r="T389"/>
  <c r="T388"/>
  <c r="R389"/>
  <c r="R388"/>
  <c r="P389"/>
  <c r="P388"/>
  <c r="BK389"/>
  <c r="BK388"/>
  <c r="J388"/>
  <c r="J389"/>
  <c r="BE389"/>
  <c r="J101"/>
  <c r="BI383"/>
  <c r="BH383"/>
  <c r="BG383"/>
  <c r="BF383"/>
  <c r="T383"/>
  <c r="R383"/>
  <c r="P383"/>
  <c r="BK383"/>
  <c r="J383"/>
  <c r="BE383"/>
  <c r="BI379"/>
  <c r="BH379"/>
  <c r="BG379"/>
  <c r="BF379"/>
  <c r="T379"/>
  <c r="R379"/>
  <c r="P379"/>
  <c r="BK379"/>
  <c r="J379"/>
  <c r="BE379"/>
  <c r="BI375"/>
  <c r="BH375"/>
  <c r="BG375"/>
  <c r="BF375"/>
  <c r="T375"/>
  <c r="R375"/>
  <c r="P375"/>
  <c r="BK375"/>
  <c r="J375"/>
  <c r="BE375"/>
  <c r="BI370"/>
  <c r="BH370"/>
  <c r="BG370"/>
  <c r="BF370"/>
  <c r="T370"/>
  <c r="R370"/>
  <c r="P370"/>
  <c r="BK370"/>
  <c r="J370"/>
  <c r="BE370"/>
  <c r="BI364"/>
  <c r="BH364"/>
  <c r="BG364"/>
  <c r="BF364"/>
  <c r="T364"/>
  <c r="R364"/>
  <c r="P364"/>
  <c r="BK364"/>
  <c r="J364"/>
  <c r="BE364"/>
  <c r="BI359"/>
  <c r="BH359"/>
  <c r="BG359"/>
  <c r="BF359"/>
  <c r="T359"/>
  <c r="R359"/>
  <c r="P359"/>
  <c r="BK359"/>
  <c r="J359"/>
  <c r="BE359"/>
  <c r="BI355"/>
  <c r="BH355"/>
  <c r="BG355"/>
  <c r="BF355"/>
  <c r="T355"/>
  <c r="R355"/>
  <c r="P355"/>
  <c r="BK355"/>
  <c r="J355"/>
  <c r="BE355"/>
  <c r="BI351"/>
  <c r="BH351"/>
  <c r="BG351"/>
  <c r="BF351"/>
  <c r="T351"/>
  <c r="R351"/>
  <c r="P351"/>
  <c r="BK351"/>
  <c r="J351"/>
  <c r="BE351"/>
  <c r="BI346"/>
  <c r="BH346"/>
  <c r="BG346"/>
  <c r="BF346"/>
  <c r="T346"/>
  <c r="R346"/>
  <c r="P346"/>
  <c r="BK346"/>
  <c r="J346"/>
  <c r="BE346"/>
  <c r="BI341"/>
  <c r="BH341"/>
  <c r="BG341"/>
  <c r="BF341"/>
  <c r="T341"/>
  <c r="T340"/>
  <c r="R341"/>
  <c r="R340"/>
  <c r="P341"/>
  <c r="P340"/>
  <c r="BK341"/>
  <c r="BK340"/>
  <c r="J340"/>
  <c r="J341"/>
  <c r="BE341"/>
  <c r="J100"/>
  <c r="BI335"/>
  <c r="BH335"/>
  <c r="BG335"/>
  <c r="BF335"/>
  <c r="T335"/>
  <c r="R335"/>
  <c r="P335"/>
  <c r="BK335"/>
  <c r="J335"/>
  <c r="BE335"/>
  <c r="BI330"/>
  <c r="BH330"/>
  <c r="BG330"/>
  <c r="BF330"/>
  <c r="T330"/>
  <c r="R330"/>
  <c r="P330"/>
  <c r="BK330"/>
  <c r="J330"/>
  <c r="BE330"/>
  <c r="BI325"/>
  <c r="BH325"/>
  <c r="BG325"/>
  <c r="BF325"/>
  <c r="T325"/>
  <c r="T324"/>
  <c r="R325"/>
  <c r="R324"/>
  <c r="P325"/>
  <c r="P324"/>
  <c r="BK325"/>
  <c r="BK324"/>
  <c r="J324"/>
  <c r="J325"/>
  <c r="BE325"/>
  <c r="J99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2"/>
  <c r="BH312"/>
  <c r="BG312"/>
  <c r="BF312"/>
  <c r="T312"/>
  <c r="R312"/>
  <c r="P312"/>
  <c r="BK312"/>
  <c r="J312"/>
  <c r="BE312"/>
  <c r="BI308"/>
  <c r="BH308"/>
  <c r="BG308"/>
  <c r="BF308"/>
  <c r="T308"/>
  <c r="R308"/>
  <c r="P308"/>
  <c r="BK308"/>
  <c r="J308"/>
  <c r="BE308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87"/>
  <c r="BH287"/>
  <c r="BG287"/>
  <c r="BF287"/>
  <c r="T287"/>
  <c r="R287"/>
  <c r="P287"/>
  <c r="BK287"/>
  <c r="J287"/>
  <c r="BE287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42"/>
  <c r="BH242"/>
  <c r="BG242"/>
  <c r="BF242"/>
  <c r="T242"/>
  <c r="R242"/>
  <c r="P242"/>
  <c r="BK242"/>
  <c r="J242"/>
  <c r="BE242"/>
  <c r="BI238"/>
  <c r="BH238"/>
  <c r="BG238"/>
  <c r="BF238"/>
  <c r="T238"/>
  <c r="R238"/>
  <c r="P238"/>
  <c r="BK238"/>
  <c r="J238"/>
  <c r="BE238"/>
  <c r="BI229"/>
  <c r="BH229"/>
  <c r="BG229"/>
  <c r="BF229"/>
  <c r="T229"/>
  <c r="R229"/>
  <c r="P229"/>
  <c r="BK229"/>
  <c r="J229"/>
  <c r="BE229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4"/>
  <c r="BH134"/>
  <c r="BG134"/>
  <c r="BF134"/>
  <c r="T134"/>
  <c r="R134"/>
  <c r="P134"/>
  <c r="BK134"/>
  <c r="J134"/>
  <c r="BE134"/>
  <c r="BI129"/>
  <c r="F37"/>
  <c i="1" r="BD95"/>
  <c i="2" r="BH129"/>
  <c r="F36"/>
  <c i="1" r="BC95"/>
  <c i="2" r="BG129"/>
  <c r="F35"/>
  <c i="1" r="BB95"/>
  <c i="2" r="BF129"/>
  <c r="J34"/>
  <c i="1" r="AW95"/>
  <c i="2" r="F34"/>
  <c i="1" r="BA95"/>
  <c i="2" r="T129"/>
  <c r="T128"/>
  <c r="T127"/>
  <c r="T126"/>
  <c r="R129"/>
  <c r="R128"/>
  <c r="R127"/>
  <c r="R126"/>
  <c r="P129"/>
  <c r="P128"/>
  <c r="P127"/>
  <c r="P126"/>
  <c i="1" r="AU95"/>
  <c i="2" r="BK129"/>
  <c r="BK128"/>
  <c r="J128"/>
  <c r="BK127"/>
  <c r="J127"/>
  <c r="BK126"/>
  <c r="J126"/>
  <c r="J96"/>
  <c r="J30"/>
  <c i="1" r="AG95"/>
  <c i="2" r="J129"/>
  <c r="BE129"/>
  <c r="J33"/>
  <c i="1" r="AV95"/>
  <c i="2" r="F33"/>
  <c i="1" r="AZ95"/>
  <c i="2" r="J98"/>
  <c r="J97"/>
  <c r="F120"/>
  <c r="E118"/>
  <c r="F89"/>
  <c r="E87"/>
  <c r="J39"/>
  <c r="J24"/>
  <c r="E24"/>
  <c r="J123"/>
  <c r="J92"/>
  <c r="J23"/>
  <c r="J21"/>
  <c r="E21"/>
  <c r="J122"/>
  <c r="J91"/>
  <c r="J20"/>
  <c r="J18"/>
  <c r="E18"/>
  <c r="F123"/>
  <c r="F92"/>
  <c r="J17"/>
  <c r="J15"/>
  <c r="E15"/>
  <c r="F122"/>
  <c r="F91"/>
  <c r="J14"/>
  <c r="J12"/>
  <c r="J120"/>
  <c r="J89"/>
  <c r="E7"/>
  <c r="E116"/>
  <c r="E85"/>
  <c i="1" r="BD98"/>
  <c r="BC98"/>
  <c r="BB98"/>
  <c r="BA98"/>
  <c r="AZ98"/>
  <c r="AY98"/>
  <c r="AX98"/>
  <c r="AW98"/>
  <c r="AV98"/>
  <c r="AU98"/>
  <c r="AT98"/>
  <c r="AS98"/>
  <c r="AG98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1"/>
  <c r="AN101"/>
  <c r="AT100"/>
  <c r="AN100"/>
  <c r="AT99"/>
  <c r="AN99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<sst xmlns="http://schemas.openxmlformats.org/spreadsheetml/2006/main">
  <si>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</si>
  <si>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</si>
  <si>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</si>
  <si>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</si>
  <si>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</si>
  <si>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{8aec6a97-e497-47e9-96c2-5846e842f784}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</si>
  <si>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</si>
  <si>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</si>
  <si>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</si>
  <si>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</si>
  <si>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</si>
  <si>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</si>
  <si>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</si>
  <si>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</si>
  <si>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08F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</si>
  <si>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</si>
  <si>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</si>
  <si>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Koněprusy - Vodovodní přivaděč</t>
  </si>
  <si>
    <t>KSO:</t>
  </si>
  <si>
    <t>CC-CZ:</t>
  </si>
  <si>
    <t>Místo:</t>
  </si>
  <si>
    <t xml:space="preserve"> </t>
  </si>
  <si>
    <t>Datum:</t>
  </si>
  <si>
    <t>17. 9. 2019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</si>
  <si>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</si>
  <si>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</si>
  <si>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</si>
  <si>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</si>
  <si>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</si>
  <si>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</si>
  <si>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</si>
  <si>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</si>
  <si>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</si>
  <si>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</si>
  <si>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</si>
  <si>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</si>
  <si>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</si>
  <si>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</si>
  <si>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</si>
  <si>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</si>
  <si>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</si>
  <si>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</si>
  <si>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</si>
  <si>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</si>
  <si>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</si>
  <si>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</si>
  <si>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</si>
  <si>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</si>
  <si>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</si>
  <si>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</si>
  <si>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</si>
  <si>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</si>
  <si>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</si>
  <si>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</si>
  <si>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</si>
  <si>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</si>
  <si>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</si>
  <si>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</si>
  <si>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</si>
  <si>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</si>
  <si>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</si>
  <si>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</si>
  <si>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</si>
  <si>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</si>
  <si>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</si>
  <si>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</si>
  <si>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</si>
  <si>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</si>
  <si>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</si>
  <si>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</si>
  <si>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</si>
  <si>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</si>
  <si>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</si>
  <si>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</si>
  <si>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</si>
  <si>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</si>
  <si>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</si>
  <si>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</si>
  <si>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</si>
  <si>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Zásobovací vodovodní řad</t>
  </si>
  <si>
    <t>STA</t>
  </si>
  <si>
    <t>1</t>
  </si>
  <si>
    <t>{63ad3371-55f2-4969-97bb-dddf24a8b5dc}</t>
  </si>
  <si>
    <t>2</t>
  </si>
  <si>
    <t>02</t>
  </si>
  <si>
    <t>SO 02 Dochlorovací stanice</t>
  </si>
  <si>
    <t>{0ec3fa83-0d78-4428-90df-9c15cd43f893}</t>
  </si>
  <si>
    <t>02.1</t>
  </si>
  <si>
    <t>SO 02.1 Elektroinstalace</t>
  </si>
  <si>
    <t>{a15a2d60-6783-4090-bc6c-69d627b262da}</t>
  </si>
  <si>
    <t>51</t>
  </si>
  <si>
    <t>PS 01 Dochlorovací stanice</t>
  </si>
  <si>
    <t>PRO</t>
  </si>
  <si>
    <t>{377d8eb5-7c74-42b4-9257-f1233bb07069}</t>
  </si>
  <si>
    <t>51.1</t>
  </si>
  <si>
    <t>PS 01.1 Technologická část</t>
  </si>
  <si>
    <t>Soupis</t>
  </si>
  <si>
    <t>{390afc85-1b9c-4f50-aac8-782749f3975e}</t>
  </si>
  <si>
    <t>51.2</t>
  </si>
  <si>
    <t>PS 01.2 Elektroinstalace technologie</t>
  </si>
  <si>
    <t>{d786de0d-1ceb-4483-89c0-84c6403b8a82}</t>
  </si>
  <si>
    <t>101</t>
  </si>
  <si>
    <t>VON</t>
  </si>
  <si>
    <t>{67ab5191-1858-41e7-8bff-42b24d88124a}</t>
  </si>
  <si>
    <t>KRYCÍ LIST SOUPISU PRACÍ</t>
  </si>
  <si>
    <t>Objekt:</t>
  </si>
  <si>
    <t>01 - SO 01 Zásobovací vodovodní řad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</si>
  <si>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</si>
  <si>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</si>
  <si>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</si>
  <si>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</si>
  <si>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</si>
  <si>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</si>
  <si>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</si>
  <si>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</si>
  <si>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</si>
  <si>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 Trubní vedení</t>
  </si>
  <si>
    <t xml:space="preserve">    9 - 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</si>
  <si>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</si>
  <si>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</si>
  <si>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</si>
  <si>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</si>
  <si>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</si>
  <si>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</si>
  <si>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</si>
  <si>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</si>
  <si>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</si>
  <si>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</si>
  <si>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</si>
  <si>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</si>
  <si>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</si>
  <si>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</si>
  <si>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</si>
  <si>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</si>
  <si>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</si>
  <si>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</si>
  <si>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</si>
  <si>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</si>
  <si>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</si>
  <si>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</si>
  <si>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113107312</t>
  </si>
  <si>
    <t>Odstranění podkladu z kameniva těženého tl 200 mm strojně pl do 50 m2</t>
  </si>
  <si>
    <t>m2</t>
  </si>
  <si>
    <t>CS ÚRS 2019 02</t>
  </si>
  <si>
    <t>4</t>
  </si>
  <si>
    <t>1046062031</t>
  </si>
  <si>
    <t>VV</t>
  </si>
  <si>
    <t>"viz TZ a PD"</t>
  </si>
  <si>
    <t>"silnice asfalt SÚS - rýhy" 0,9*40,9</t>
  </si>
  <si>
    <t>"silnice asfalt SÚS - startovací jámy řízených protlaků" 1,5*(3*1,5)</t>
  </si>
  <si>
    <t>Součet</t>
  </si>
  <si>
    <t>113107323</t>
  </si>
  <si>
    <t>Odstranění podkladu z kameniva drceného tl 300 mm strojně pl do 50 m2</t>
  </si>
  <si>
    <t>-1275260525</t>
  </si>
  <si>
    <t>"komunikace štěrk" 0,9*45,2</t>
  </si>
  <si>
    <t>"MK asfalt" 0,9*50,8</t>
  </si>
  <si>
    <t>3</t>
  </si>
  <si>
    <t>113107342</t>
  </si>
  <si>
    <t>Odstranění podkladu živičného tl 100 mm strojně pl do 50 m2</t>
  </si>
  <si>
    <t>-104923730</t>
  </si>
  <si>
    <t>"MK asfalt" 1,3*50,8</t>
  </si>
  <si>
    <t>113107343</t>
  </si>
  <si>
    <t>Odstranění podkladu živičného tl 150 mm strojně pl do 50 m2</t>
  </si>
  <si>
    <t>-775075083</t>
  </si>
  <si>
    <t>"silnice asfalt SÚS - rýhy" 1,5*40,9</t>
  </si>
  <si>
    <t>"silnice asfalt SÚS - startovací jámy řízených protlaků" 1,5*(3,6*2,1)</t>
  </si>
  <si>
    <t>5</t>
  </si>
  <si>
    <t>113154112</t>
  </si>
  <si>
    <t>Frézování živičného krytu tl 40 mm pruh š 0,5 m pl do 500 m2 bez překážek v trase</t>
  </si>
  <si>
    <t>1618123886</t>
  </si>
  <si>
    <t>"silnice asfalt SÚS" 114</t>
  </si>
  <si>
    <t>6</t>
  </si>
  <si>
    <t>115101201</t>
  </si>
  <si>
    <t>Čerpání vody na dopravní výšku do 10 m průměrný přítok do 500 l/min</t>
  </si>
  <si>
    <t>hod</t>
  </si>
  <si>
    <t>700223591</t>
  </si>
  <si>
    <t>12*3</t>
  </si>
  <si>
    <t>7</t>
  </si>
  <si>
    <t>115101301</t>
  </si>
  <si>
    <t>Pohotovost čerpací soupravy pro dopravní výšku do 10 m přítok do 500 l/min</t>
  </si>
  <si>
    <t>den</t>
  </si>
  <si>
    <t>-1827910642</t>
  </si>
  <si>
    <t>8</t>
  </si>
  <si>
    <t>119001401</t>
  </si>
  <si>
    <t>Dočasné zajištění potrubí ocelového nebo litinového DN do 200 mm</t>
  </si>
  <si>
    <t>m</t>
  </si>
  <si>
    <t>1896941577</t>
  </si>
  <si>
    <t>0,9*6</t>
  </si>
  <si>
    <t>9</t>
  </si>
  <si>
    <t>119001421</t>
  </si>
  <si>
    <t>Dočasné zajištění kabelů a kabelových tratí ze 3 volně ložených kabelů</t>
  </si>
  <si>
    <t>1360278241</t>
  </si>
  <si>
    <t>0,9*3</t>
  </si>
  <si>
    <t>10</t>
  </si>
  <si>
    <t>121101101</t>
  </si>
  <si>
    <t>Sejmutí ornice s přemístěním na vzdálenost do 50 m</t>
  </si>
  <si>
    <t>m3</t>
  </si>
  <si>
    <t>322019821</t>
  </si>
  <si>
    <t>"pole" 3*903,8*0,3</t>
  </si>
  <si>
    <t>11</t>
  </si>
  <si>
    <t>130001101</t>
  </si>
  <si>
    <t>Příplatek za ztížení vykopávky v blízkosti podzemního vedení</t>
  </si>
  <si>
    <t>-243213841</t>
  </si>
  <si>
    <t>(1,1*1,6*2,7)+(1,3*1,8*5,4)</t>
  </si>
  <si>
    <t>12</t>
  </si>
  <si>
    <t>131201201</t>
  </si>
  <si>
    <t>Hloubení jam zapažených v hornině tř. 3 objemu do 100 m3</t>
  </si>
  <si>
    <t>-1825749152</t>
  </si>
  <si>
    <t>"startovací a cílové jámy protlaku"</t>
  </si>
  <si>
    <t>"podchod pod komunikací 1" (2,0*2,0*2,8)+(3,5*2,0*2,0)</t>
  </si>
  <si>
    <t>"podchod pod komunikací 2" (2,0*2,0*2,8)+(3,5*2,0*2,0)</t>
  </si>
  <si>
    <t>"podchod pod komunikací 3" (2,0*2,0*2,3)+(3,5*2,0*2,1)</t>
  </si>
  <si>
    <t>"podchod pod vlečkou" (2,0*2,0*3,0)+(3,5*2,0*2,2)</t>
  </si>
  <si>
    <t>"podchod pod vodotečí" (2,0*2,0*2,7)+(3,5*2,0*2,7)</t>
  </si>
  <si>
    <t>"startovací a cílové jámy řízenými protlaky po cca 200 m a lomových bodech"</t>
  </si>
  <si>
    <t>(3,0*1,5*2,1*15)+(1,5*1,5*2,1*5)</t>
  </si>
  <si>
    <t>"odpočet povrchů" -((2,0*2,0*0,35*5)+(3,5*3,5*0,35*5)+(3,0*1,5*0,35*15)+(1,5*1,5*0,35*5))</t>
  </si>
  <si>
    <t>"hor 3 50%" 240,775*0,5</t>
  </si>
  <si>
    <t>13</t>
  </si>
  <si>
    <t>131201209</t>
  </si>
  <si>
    <t>Příplatek za lepivost u hloubení jam zapažených v hornině tř. 3</t>
  </si>
  <si>
    <t>-1767814059</t>
  </si>
  <si>
    <t>120,338*0,3</t>
  </si>
  <si>
    <t>14</t>
  </si>
  <si>
    <t>131301201</t>
  </si>
  <si>
    <t>Hloubení jam zapažených v hornině tř. 4 objemu do 100 m3</t>
  </si>
  <si>
    <t>633269326</t>
  </si>
  <si>
    <t>"hor 4 50%" 240,775*0,5</t>
  </si>
  <si>
    <t>131301209</t>
  </si>
  <si>
    <t>Příplatek za lepivost u hloubení jam zapažených v hornině tř. 4</t>
  </si>
  <si>
    <t>1755368236</t>
  </si>
  <si>
    <t>16</t>
  </si>
  <si>
    <t>132201203</t>
  </si>
  <si>
    <t>Hloubení rýh š do 2000 mm v hornině tř. 3 objemu do 5000 m3</t>
  </si>
  <si>
    <t>-762608279</t>
  </si>
  <si>
    <t>"zásobovací řad - pažený výkop" (0,9*1,75*(251,7+47,64))+(0,9*1,75*27,3)</t>
  </si>
  <si>
    <t xml:space="preserve">"zásobovací řad - svahovaný výkop" </t>
  </si>
  <si>
    <t>((0,7*(0,7+2*1,75/3))/2)*1,75*(1278,8-251,7-47,64)</t>
  </si>
  <si>
    <t>((0,7*(0,7+2*1,7/3))/2)*1,7*6,4</t>
  </si>
  <si>
    <t>((0,7*(0,7+2*1,75/3))/2)*1,75*113,5</t>
  </si>
  <si>
    <t>((0,7*(0,7+2*1,75))/2)*1,75*(213,5-27,3)</t>
  </si>
  <si>
    <t>((0,7*(0,7+2*1,75))/2)*1,75*709</t>
  </si>
  <si>
    <t>"odbočka pro osadu Havlíčkův Mlýn" (0,9*2,1*11,6)</t>
  </si>
  <si>
    <t>"propoj s rozvody obce" (0,9*2,1*8,8)</t>
  </si>
  <si>
    <t>"odpočet povrchů"</t>
  </si>
  <si>
    <t>-0,9*0,68*40,9 "silnice asfalt SÚS"</t>
  </si>
  <si>
    <t>-0,9*0,4*50,8 "MK asfalt"</t>
  </si>
  <si>
    <t>-0,9*0,3*45,2 "komunikace štěrk"</t>
  </si>
  <si>
    <t>-(0,7+2*1,75/3)*903,8*0,3 "ornice"</t>
  </si>
  <si>
    <t>"hor 3 50%" 3550,864*0,5</t>
  </si>
  <si>
    <t>17</t>
  </si>
  <si>
    <t>132201209</t>
  </si>
  <si>
    <t>Příplatek za lepivost k hloubení rýh š do 2000 mm v hornině tř. 3</t>
  </si>
  <si>
    <t>-1819705375</t>
  </si>
  <si>
    <t>1775,432*0,3</t>
  </si>
  <si>
    <t>18</t>
  </si>
  <si>
    <t>132301203</t>
  </si>
  <si>
    <t>Hloubení rýh š do 2000 mm v hornině tř. 4 objemu do 5000 m3</t>
  </si>
  <si>
    <t>-362983899</t>
  </si>
  <si>
    <t>"hor 4 50%" 3550,864*0,5</t>
  </si>
  <si>
    <t>19</t>
  </si>
  <si>
    <t>132301209</t>
  </si>
  <si>
    <t>Příplatek za lepivost k hloubení rýh š do 2000 mm v hornině tř. 4</t>
  </si>
  <si>
    <t>-716232696</t>
  </si>
  <si>
    <t>20</t>
  </si>
  <si>
    <t>13310R01</t>
  </si>
  <si>
    <t>Kopané sondy - zřízení a odstranění</t>
  </si>
  <si>
    <t>kus</t>
  </si>
  <si>
    <t>-1537968919</t>
  </si>
  <si>
    <t>141721214</t>
  </si>
  <si>
    <t>Řízený zemní protlak délky do 50 m hloubky do 6 m s protlačením potrubí vnějšího průměru vrtu do 180 mm v hornině tř 1 až 4</t>
  </si>
  <si>
    <t>-158877097</t>
  </si>
  <si>
    <t>"viz TZ a PD" 10,5+18,5+8,5+12,25+10,5</t>
  </si>
  <si>
    <t>22</t>
  </si>
  <si>
    <t>M</t>
  </si>
  <si>
    <t>28613364</t>
  </si>
  <si>
    <t>potrubí třívrstvé PE100 RC se signalizační vrstvou SDR 11, 180x16,4mm dl 12 m</t>
  </si>
  <si>
    <t>-736798304</t>
  </si>
  <si>
    <t>"viz TZ a PD" 10,9+18,9+8,9+12,65+10,9</t>
  </si>
  <si>
    <t>62,25*1,003 'Přepočtené koeficientem množství</t>
  </si>
  <si>
    <t>23</t>
  </si>
  <si>
    <t>14172R01</t>
  </si>
  <si>
    <t>Řízený protlak (mikrotuneláž) do DN 120</t>
  </si>
  <si>
    <t>1657338351</t>
  </si>
  <si>
    <t>"km 1,3112 až 1,7321" 420,9</t>
  </si>
  <si>
    <t>"km 1,7535 až 2,165" 411,5</t>
  </si>
  <si>
    <t>"km 2,514 až 2,7595" 245,5</t>
  </si>
  <si>
    <t>"km 2,7708 až 2,8492" 78,4</t>
  </si>
  <si>
    <t>"km 2,85 až 2,9858" 130,8</t>
  </si>
  <si>
    <t>"odpočet startovacích a cílových jam" -((3*15)+(1,5*5))</t>
  </si>
  <si>
    <t>24</t>
  </si>
  <si>
    <t>151101101</t>
  </si>
  <si>
    <t>Zřízení příložného pažení a rozepření stěn rýh hl do 2 m</t>
  </si>
  <si>
    <t>-1524253588</t>
  </si>
  <si>
    <t>"zásobovací řad - pažený výkop" (2*1,75*(251,7+47,64))+(2*1,75*27,3)</t>
  </si>
  <si>
    <t>25</t>
  </si>
  <si>
    <t>151101102</t>
  </si>
  <si>
    <t>Zřízení příložného pažení a rozepření stěn rýh hl do 4 m</t>
  </si>
  <si>
    <t>-1829995748</t>
  </si>
  <si>
    <t>"odbočka pro osadu Havlíčkův Mlýn" (2*2,1*11,6)</t>
  </si>
  <si>
    <t>"propoj s rozvody obce" (2*2,1*8,8)</t>
  </si>
  <si>
    <t>26</t>
  </si>
  <si>
    <t>151101111</t>
  </si>
  <si>
    <t>Odstranění příložného pažení a rozepření stěn rýh hl do 2 m</t>
  </si>
  <si>
    <t>1049671960</t>
  </si>
  <si>
    <t xml:space="preserve">"zásobovací řad - pažený výkop"  1143,24</t>
  </si>
  <si>
    <t>27</t>
  </si>
  <si>
    <t>151101112</t>
  </si>
  <si>
    <t>Odstranění příložného pažení a rozepření stěn rýh hl do 4 m</t>
  </si>
  <si>
    <t>-684049515</t>
  </si>
  <si>
    <t>28</t>
  </si>
  <si>
    <t>151101201</t>
  </si>
  <si>
    <t>Zřízení příložného pažení stěn výkopu hl do 4 m</t>
  </si>
  <si>
    <t>-1327344496</t>
  </si>
  <si>
    <t>"podchod pod komunikací 1" ((2,0+2,0)*2*2,8)+((3,5+2,0)*2*2,0)</t>
  </si>
  <si>
    <t>"podchod pod komunikací 2" ((2,0+2,0)*2*2,8)+((3,5+2,0)*2*2,0)</t>
  </si>
  <si>
    <t>"podchod pod komunikací 3" ((2,0+2,0)*2*2,3)+((3,5+2,0)*2*2,1)</t>
  </si>
  <si>
    <t>"podchod pod vlečkou" ((2,0+2,0)*2*3,0)+((3,5+2,0)*2*2,2)</t>
  </si>
  <si>
    <t>"podchod pod vodotečí" ((2,0+2,0)*2*2,7)+((3,5+2,0)*2*2,7)</t>
  </si>
  <si>
    <t>((3,0+1,5)*2*2,1*15)+((1,5+1,5)*2*2,1*5)</t>
  </si>
  <si>
    <t>29</t>
  </si>
  <si>
    <t>151101211</t>
  </si>
  <si>
    <t>Odstranění příložného pažení stěn hl do 4 m</t>
  </si>
  <si>
    <t>321242427</t>
  </si>
  <si>
    <t>30</t>
  </si>
  <si>
    <t>151101301</t>
  </si>
  <si>
    <t>Zřízení rozepření stěn při pažení příložném hl do 4 m</t>
  </si>
  <si>
    <t>-954841856</t>
  </si>
  <si>
    <t>31</t>
  </si>
  <si>
    <t>151101311</t>
  </si>
  <si>
    <t>Odstranění rozepření stěn při pažení příložném hl do 4 m</t>
  </si>
  <si>
    <t>830732265</t>
  </si>
  <si>
    <t>32</t>
  </si>
  <si>
    <t>161101101</t>
  </si>
  <si>
    <t>Svislé přemístění výkopku z horniny tř. 1 až 4 hl výkopu do 2,5 m</t>
  </si>
  <si>
    <t>-1485504796</t>
  </si>
  <si>
    <t>"rýhy " 3550,864*0,5</t>
  </si>
  <si>
    <t>"jámy" 240,775*0,3</t>
  </si>
  <si>
    <t>33</t>
  </si>
  <si>
    <t>161101102</t>
  </si>
  <si>
    <t>Svislé přemístění výkopku z horniny tř. 1 až 4 hl výkopu do 4 m</t>
  </si>
  <si>
    <t>-1987983232</t>
  </si>
  <si>
    <t>"jámy" 240,775*0,7</t>
  </si>
  <si>
    <t>34</t>
  </si>
  <si>
    <t>162301101</t>
  </si>
  <si>
    <t>Vodorovné přemístění do 500 m výkopku/sypaniny z horniny tř. 1 až 4</t>
  </si>
  <si>
    <t>-1725503642</t>
  </si>
  <si>
    <t>" zásyp zeminou na mezideponii a zpět" (2740,517*2)</t>
  </si>
  <si>
    <t>"lože, obsyp a zásyp šp" 178,026+818,479+51,002/(1,67*1,23)</t>
  </si>
  <si>
    <t>35</t>
  </si>
  <si>
    <t>162701105</t>
  </si>
  <si>
    <t>Vodorovné přemístění do 10000 m výkopku/sypaniny z horniny tř. 1 až 4</t>
  </si>
  <si>
    <t>1446142546</t>
  </si>
  <si>
    <t>"přebytečný výkopek na skládku"</t>
  </si>
  <si>
    <t>"výkop" 240,775+3550,864</t>
  </si>
  <si>
    <t>"odpočet zásyp" -2740,517</t>
  </si>
  <si>
    <t>"odpočet zásypového šp" -51,002/(1,67*1,23)</t>
  </si>
  <si>
    <t>36</t>
  </si>
  <si>
    <t>162701109</t>
  </si>
  <si>
    <t>Příplatek k vodorovnému přemístění výkopku/sypaniny z horniny tř. 1 až 4 ZKD 1000 m přes 10000 m</t>
  </si>
  <si>
    <t>1893993622</t>
  </si>
  <si>
    <t>1026,293*10</t>
  </si>
  <si>
    <t>37</t>
  </si>
  <si>
    <t>167101102</t>
  </si>
  <si>
    <t>Nakládání výkopku z hornin tř. 1 až 4 přes 100 m3</t>
  </si>
  <si>
    <t>1031364276</t>
  </si>
  <si>
    <t>"zásyp zeminou, lože, obsyp, zásyp šp" (2740,517+178,026+818,479+51,002/(1,67*1,23))</t>
  </si>
  <si>
    <t>38</t>
  </si>
  <si>
    <t>171201211</t>
  </si>
  <si>
    <t>Poplatek za uložení stavebního odpadu - zeminy a kameniva na skládce</t>
  </si>
  <si>
    <t>t</t>
  </si>
  <si>
    <t>1835269741</t>
  </si>
  <si>
    <t>1026,293*1,6</t>
  </si>
  <si>
    <t>39</t>
  </si>
  <si>
    <t>174101101</t>
  </si>
  <si>
    <t>Zásyp jam, šachet rýh nebo kolem objektů sypaninou se zhutněním</t>
  </si>
  <si>
    <t>1917514622</t>
  </si>
  <si>
    <t>"odpočet vytl. kubatura"</t>
  </si>
  <si>
    <t>"d110 - pažený výkop" -(0,9*0,5)*((251,7+47,64+27,3)+28,5+60)</t>
  </si>
  <si>
    <t>"d110 - svahovaný výkop" -((0,7+(0,7+2*0,5/3))/2*0,5)*(2321,2-(251,7+47,64+27,3))</t>
  </si>
  <si>
    <t>40</t>
  </si>
  <si>
    <t>58337331</t>
  </si>
  <si>
    <t>štěrkopísek frakce 0/22</t>
  </si>
  <si>
    <t>1117845176</t>
  </si>
  <si>
    <t>"silnice asfalt SÚS - rýhy" (0,9*40,9*(1,75-0,5-0,68))*1,67*1,23</t>
  </si>
  <si>
    <t>"silnice asfalt SÚS - startovací jámy řízených protlaků" (1,5*(3*1,5)*(1,75-0,5-0,68))*1,67*1,23</t>
  </si>
  <si>
    <t>41</t>
  </si>
  <si>
    <t>175151101</t>
  </si>
  <si>
    <t>Obsypání potrubí strojně sypaninou bez prohození, uloženou do 3 m</t>
  </si>
  <si>
    <t>261345647</t>
  </si>
  <si>
    <t>"d90" (0,9*0,4*11,6)</t>
  </si>
  <si>
    <t>"d110 - pažený výkop" (0,9*0,4)*((251,7+47,64+27,3)+28,5+60)</t>
  </si>
  <si>
    <t>"d110 - svahovaný výkop" ((0,7+(0,7+2*0,4/3))/2*0,4)*(2321,2-(251,7+47,64+27,3))</t>
  </si>
  <si>
    <t>42</t>
  </si>
  <si>
    <t>-1361382771</t>
  </si>
  <si>
    <t>43</t>
  </si>
  <si>
    <t>181301115</t>
  </si>
  <si>
    <t>Rozprostření ornice tl vrstvy do 300 mm pl přes 500 m2 v rovině nebo ve svahu do 1:5</t>
  </si>
  <si>
    <t>1496462751</t>
  </si>
  <si>
    <t>"pole" 3*903,8</t>
  </si>
  <si>
    <t>44</t>
  </si>
  <si>
    <t>181951101</t>
  </si>
  <si>
    <t>Úprava pláně v hornině tř. 1 až 4 bez zhutnění</t>
  </si>
  <si>
    <t>-731905490</t>
  </si>
  <si>
    <t>"pole" 5*903,8</t>
  </si>
  <si>
    <t>Vodorovné konstrukce</t>
  </si>
  <si>
    <t>45</t>
  </si>
  <si>
    <t>451573111</t>
  </si>
  <si>
    <t>Lože pod potrubí otevřený výkop ze štěrkopísku</t>
  </si>
  <si>
    <t>163354269</t>
  </si>
  <si>
    <t>"d90" (0,9*0,1*11,6)</t>
  </si>
  <si>
    <t>"d110 - pažený výkop" (0,9*0,1)*((251,7+47,64+27,3)+28,5+60)</t>
  </si>
  <si>
    <t>"d110 - svahovaný výkop" (0,7*0,1)*(2321,2-(251,7+47,64+27,3))</t>
  </si>
  <si>
    <t>46</t>
  </si>
  <si>
    <t>452313131</t>
  </si>
  <si>
    <t>Podkladní bloky z betonu prostého tř. C 12/15 otevřený výkop</t>
  </si>
  <si>
    <t>1267482297</t>
  </si>
  <si>
    <t>"patková kolena" 0,03*7</t>
  </si>
  <si>
    <t>"odbočky" 0,07*7</t>
  </si>
  <si>
    <t>47</t>
  </si>
  <si>
    <t>452353101</t>
  </si>
  <si>
    <t>Bednění podkladních bloků otevřený výkop</t>
  </si>
  <si>
    <t>-1456766663</t>
  </si>
  <si>
    <t>"patková kolena" 0,66*2*0,3*7</t>
  </si>
  <si>
    <t>"odbočky" 1,37*2*0,3*7</t>
  </si>
  <si>
    <t>Komunikace pozemní</t>
  </si>
  <si>
    <t>48</t>
  </si>
  <si>
    <t>564251111A</t>
  </si>
  <si>
    <t>Podklad nebo podsyp ze štěrkopísku ŠP tl 150 mm</t>
  </si>
  <si>
    <t>1493000346</t>
  </si>
  <si>
    <t>49</t>
  </si>
  <si>
    <t>564782111A</t>
  </si>
  <si>
    <t>Podklad ze štěrku tl 300 mm</t>
  </si>
  <si>
    <t>-1500034043</t>
  </si>
  <si>
    <t>50</t>
  </si>
  <si>
    <t>564851111A</t>
  </si>
  <si>
    <t>Podklad ze štěrkodrtě ŠD tl 150 mm</t>
  </si>
  <si>
    <t>-2139475024</t>
  </si>
  <si>
    <t xml:space="preserve">"MK asfalt  2x150 mm" 0,9*50,8*2</t>
  </si>
  <si>
    <t>564871116A</t>
  </si>
  <si>
    <t>Podklad ze štěrkodrtě ŠD tl. 300 mm</t>
  </si>
  <si>
    <t>-654769618</t>
  </si>
  <si>
    <t>52</t>
  </si>
  <si>
    <t>565175113A</t>
  </si>
  <si>
    <t xml:space="preserve">Asfaltový beton vrstva podkladní ACP 16 (obalované kamenivo OKS) tl 120 mm </t>
  </si>
  <si>
    <t>1478857895</t>
  </si>
  <si>
    <t>53</t>
  </si>
  <si>
    <t>573211107A</t>
  </si>
  <si>
    <t>Postřik živičný spojovací z asfaltu v množství 0,30 kg/m2</t>
  </si>
  <si>
    <t>-265243818</t>
  </si>
  <si>
    <t>"silnice asfalt SÚS - rýhy" (1,5*40,9)*2+114</t>
  </si>
  <si>
    <t>"silnice asfalt SÚS - startovací jámy řízených protlaků" (1,5*(3,6*2,1))*2</t>
  </si>
  <si>
    <t>54</t>
  </si>
  <si>
    <t>577134111A</t>
  </si>
  <si>
    <t xml:space="preserve">Asfaltový beton vrstva obrusná ACO 11 (ABS) tř. I tl 40 mm </t>
  </si>
  <si>
    <t>-267362863</t>
  </si>
  <si>
    <t>"silnice asfalt SÚS - rýhy" 1,5*40,9+114</t>
  </si>
  <si>
    <t>55</t>
  </si>
  <si>
    <t>577144111A</t>
  </si>
  <si>
    <t xml:space="preserve">Asfaltový beton vrstva obrusná ACO 11 (ABS) tř. I tl 50 mm </t>
  </si>
  <si>
    <t>1168999785</t>
  </si>
  <si>
    <t>56</t>
  </si>
  <si>
    <t>577146111A</t>
  </si>
  <si>
    <t>Asfaltový beton vrstva ložní ACL 22 (ABVH) tl 50 mm</t>
  </si>
  <si>
    <t>1608862741</t>
  </si>
  <si>
    <t>57</t>
  </si>
  <si>
    <t>577166111A</t>
  </si>
  <si>
    <t xml:space="preserve">Asfaltový beton vrstva ložní ACL 22 (ABVH) tl 70 mm </t>
  </si>
  <si>
    <t>1714446270</t>
  </si>
  <si>
    <t xml:space="preserve"> Trubní vedení</t>
  </si>
  <si>
    <t>58</t>
  </si>
  <si>
    <t>857242122</t>
  </si>
  <si>
    <t>Montáž litinových tvarovek jednoosých přírubových otevřený výkop DN 80</t>
  </si>
  <si>
    <t>403286409</t>
  </si>
  <si>
    <t>"viz TZ a PD" 7+7+1</t>
  </si>
  <si>
    <t>59</t>
  </si>
  <si>
    <t>55254047R1</t>
  </si>
  <si>
    <t xml:space="preserve">koleno přírubové z tvárné litiny  s patkou N-kus DN 80</t>
  </si>
  <si>
    <t>956099912</t>
  </si>
  <si>
    <t>60</t>
  </si>
  <si>
    <t>552532R3</t>
  </si>
  <si>
    <t xml:space="preserve">trouba přírubová litinová vodovodní   DN 80 dl 300mm</t>
  </si>
  <si>
    <t>-583000265</t>
  </si>
  <si>
    <t>61</t>
  </si>
  <si>
    <t>55253660R</t>
  </si>
  <si>
    <t xml:space="preserve">příruba zaslepovací litinová vodovodní  X-kus DN 80</t>
  </si>
  <si>
    <t>844524292</t>
  </si>
  <si>
    <t>62</t>
  </si>
  <si>
    <t>857262122</t>
  </si>
  <si>
    <t>Montáž litinových tvarovek jednoosých přírubových otevřený výkop DN 100</t>
  </si>
  <si>
    <t>1989535098</t>
  </si>
  <si>
    <t>"viz TZ a PD" 1</t>
  </si>
  <si>
    <t>63</t>
  </si>
  <si>
    <t>55259815R</t>
  </si>
  <si>
    <t xml:space="preserve">přechod přírubový  litina DN 100/80</t>
  </si>
  <si>
    <t>33241006</t>
  </si>
  <si>
    <t>64</t>
  </si>
  <si>
    <t>857264122</t>
  </si>
  <si>
    <t>Montáž litinových tvarovek odbočných přírubových otevřený výkop DN 100</t>
  </si>
  <si>
    <t>473564089</t>
  </si>
  <si>
    <t>"viz TZ a PD" 2+7</t>
  </si>
  <si>
    <t>65</t>
  </si>
  <si>
    <t>55253516R</t>
  </si>
  <si>
    <t xml:space="preserve">tvarovka přírubová litinová vodovodní s přírubovou odbočkou  T-kus DN 100/100</t>
  </si>
  <si>
    <t>2034117653</t>
  </si>
  <si>
    <t>66</t>
  </si>
  <si>
    <t>55253516R1</t>
  </si>
  <si>
    <t xml:space="preserve">tvarovka přírubová litinová vodovodní s přírubovou odbočkou  T-kus DN 100/80</t>
  </si>
  <si>
    <t>-1506760474</t>
  </si>
  <si>
    <t>67</t>
  </si>
  <si>
    <t>857314122</t>
  </si>
  <si>
    <t>Montáž litinových tvarovek odbočných přírubových otevřený výkop DN 150</t>
  </si>
  <si>
    <t>-2084915635</t>
  </si>
  <si>
    <t>"viz PD a TZ" 1</t>
  </si>
  <si>
    <t>68</t>
  </si>
  <si>
    <t>55253530R</t>
  </si>
  <si>
    <t>tvarovka přírubová litinová vodovodní s přírubovou odbočkou T-kus DN 150/100</t>
  </si>
  <si>
    <t>-1330488620</t>
  </si>
  <si>
    <t>69</t>
  </si>
  <si>
    <t>871241211</t>
  </si>
  <si>
    <t>Montáž potrubí z PE100 SDR 11 otevřený výkop svařovaných elektrotvarovkou D 90 x 8,2 mm</t>
  </si>
  <si>
    <t>-851599562</t>
  </si>
  <si>
    <t>"odbočky pro osadu Havlíčkův Mlýn" 11,6</t>
  </si>
  <si>
    <t>70</t>
  </si>
  <si>
    <t>28613556R</t>
  </si>
  <si>
    <t xml:space="preserve">potrubí dvouvrstvé PE100 RC SDR11 90x8,2 </t>
  </si>
  <si>
    <t>919296504</t>
  </si>
  <si>
    <t>71</t>
  </si>
  <si>
    <t>871251211</t>
  </si>
  <si>
    <t>Montáž potrubí z PE100 SDR 11 otevřený výkop svařovaných elektrotvarovkou D 110 x 10,0 mm</t>
  </si>
  <si>
    <t>-434151580</t>
  </si>
  <si>
    <t>"zásobovací vodovodní řad DN 110" 3698,4</t>
  </si>
  <si>
    <t>"propoj s rozvody obce DN 110" 8,8</t>
  </si>
  <si>
    <t>72</t>
  </si>
  <si>
    <t>28613557R</t>
  </si>
  <si>
    <t xml:space="preserve">potrubí dvouvrstvé PE100 RC SDR11 110x10,0 </t>
  </si>
  <si>
    <t>356183768</t>
  </si>
  <si>
    <t>73</t>
  </si>
  <si>
    <t>877241101R</t>
  </si>
  <si>
    <t>Montáž elektrotvarovek na vodovodním potrubí z PE trub d 90</t>
  </si>
  <si>
    <t>601258626</t>
  </si>
  <si>
    <t>74</t>
  </si>
  <si>
    <t>28653135R</t>
  </si>
  <si>
    <t>nákružek lemový PE 100 SDR 11 90mm + točivá příruba DN 80</t>
  </si>
  <si>
    <t>1835399075</t>
  </si>
  <si>
    <t>75</t>
  </si>
  <si>
    <t>877261101R</t>
  </si>
  <si>
    <t>Montáž elektrotvarovek na vodovodním potrubí z PE trub d 110</t>
  </si>
  <si>
    <t>-1747878854</t>
  </si>
  <si>
    <t>20+14+7+4+10+8+5</t>
  </si>
  <si>
    <t>76</t>
  </si>
  <si>
    <t>286531R1</t>
  </si>
  <si>
    <t>Lemový nákružek PE100 SDR11 110 + točivá příruba DN 100</t>
  </si>
  <si>
    <t>1562386914</t>
  </si>
  <si>
    <t>77</t>
  </si>
  <si>
    <t>28614898R1</t>
  </si>
  <si>
    <t xml:space="preserve">Tlakové rozvody - systémy PE a RC a TS Elektrotvarovky a tvarovky oblouk 11° PE100 RC SDR11                110</t>
  </si>
  <si>
    <t>-1661047086</t>
  </si>
  <si>
    <t>78</t>
  </si>
  <si>
    <t>28614898R2</t>
  </si>
  <si>
    <t xml:space="preserve">Tlakové rozvody - systémy PE a RC a TS Elektrotvarovky a tvarovky oblouk 22° PE100 RC SDR11                110</t>
  </si>
  <si>
    <t>-1926353652</t>
  </si>
  <si>
    <t>79</t>
  </si>
  <si>
    <t>28614898R3</t>
  </si>
  <si>
    <t xml:space="preserve">Tlakové rozvody - systémy PE a RC a TS Elektrotvarovky a tvarovky oblouk 30° PE100 RC SDR11                110</t>
  </si>
  <si>
    <t>350858092</t>
  </si>
  <si>
    <t>80</t>
  </si>
  <si>
    <t>28614898R4</t>
  </si>
  <si>
    <t xml:space="preserve">Tlakové rozvody - systémy PE a RC a TS Elektrotvarovky a tvarovky oblouk 45° PE100 RC SDR11                110</t>
  </si>
  <si>
    <t>1675968746</t>
  </si>
  <si>
    <t>81</t>
  </si>
  <si>
    <t>28614898R6</t>
  </si>
  <si>
    <t xml:space="preserve">Tlakové rozvody - systémy PE a RC a TS Elektrotvarovky a tvarovky oblouk 60° PE100 RC SDR11                110</t>
  </si>
  <si>
    <t>1769226709</t>
  </si>
  <si>
    <t>82</t>
  </si>
  <si>
    <t>28614898R9</t>
  </si>
  <si>
    <t xml:space="preserve">Tlakové rozvody - systémy PE a RC a TS Elektrotvarovky a tvarovky oblouk 90° PE100 RC SDR11                110</t>
  </si>
  <si>
    <t>1147056258</t>
  </si>
  <si>
    <t>83</t>
  </si>
  <si>
    <t>877321101R</t>
  </si>
  <si>
    <t>Montáž elektrotvarovek na vodovodním potrubí z PE trub d 160</t>
  </si>
  <si>
    <t>1876489055</t>
  </si>
  <si>
    <t>84</t>
  </si>
  <si>
    <t>28653139R</t>
  </si>
  <si>
    <t>nákružek lemový PE 100 SDR 11 160mm + točivá příruba DN 150</t>
  </si>
  <si>
    <t>-728464371</t>
  </si>
  <si>
    <t>85</t>
  </si>
  <si>
    <t>891241112</t>
  </si>
  <si>
    <t>Montáž vodovodních šoupátek otevřený výkop DN 80</t>
  </si>
  <si>
    <t>-1221344736</t>
  </si>
  <si>
    <t>"viz TZ a PD" 7</t>
  </si>
  <si>
    <t>86</t>
  </si>
  <si>
    <t>42221212R1</t>
  </si>
  <si>
    <t>šoupě vodovodní DN 80 PN 10-16</t>
  </si>
  <si>
    <t>354502503</t>
  </si>
  <si>
    <t>87</t>
  </si>
  <si>
    <t>42291079R</t>
  </si>
  <si>
    <t>souprava zemní pro šoupátka DN 65-80 mm, Rd 2,0 m</t>
  </si>
  <si>
    <t>-1188751858</t>
  </si>
  <si>
    <t>88</t>
  </si>
  <si>
    <t>891247111</t>
  </si>
  <si>
    <t>Montáž hydrantů podzemních DN 80</t>
  </si>
  <si>
    <t>-289176949</t>
  </si>
  <si>
    <t>89</t>
  </si>
  <si>
    <t>4227359R5</t>
  </si>
  <si>
    <t>hydrant podzemní DN80 PN16 jednoduchý uzávěr</t>
  </si>
  <si>
    <t>-106670465</t>
  </si>
  <si>
    <t>90</t>
  </si>
  <si>
    <t>891261112</t>
  </si>
  <si>
    <t>Montáž vodovodních šoupátek otevřený výkop DN 100</t>
  </si>
  <si>
    <t>450506018</t>
  </si>
  <si>
    <t>91</t>
  </si>
  <si>
    <t>42221213R1</t>
  </si>
  <si>
    <t xml:space="preserve">šoupě vodovodní  DN 100 PN 16</t>
  </si>
  <si>
    <t>-104884795</t>
  </si>
  <si>
    <t>92</t>
  </si>
  <si>
    <t>42291080R</t>
  </si>
  <si>
    <t>souprava zemní pro šoupátka DN 100-150 mm, Rd 2,0 m</t>
  </si>
  <si>
    <t>-666118114</t>
  </si>
  <si>
    <t>93</t>
  </si>
  <si>
    <t>891311112</t>
  </si>
  <si>
    <t>Montáž vodovodních šoupátek otevřený výkop DN 150</t>
  </si>
  <si>
    <t>-114289348</t>
  </si>
  <si>
    <t>"viz TZ a PD" 2</t>
  </si>
  <si>
    <t>94</t>
  </si>
  <si>
    <t>4222126 R1</t>
  </si>
  <si>
    <t xml:space="preserve">šoupě vodovodní  DN 150 PN 10-16</t>
  </si>
  <si>
    <t>-806067597</t>
  </si>
  <si>
    <t>95</t>
  </si>
  <si>
    <t>-1106740430</t>
  </si>
  <si>
    <t>96</t>
  </si>
  <si>
    <t>892271111</t>
  </si>
  <si>
    <t>Tlaková zkouška vodou potrubí DN 100 nebo 125</t>
  </si>
  <si>
    <t>-149332261</t>
  </si>
  <si>
    <t>"viz PD a TZ"</t>
  </si>
  <si>
    <t>"odbočky pro osadu Havlíčkův Mlýn DN 90" 11,6</t>
  </si>
  <si>
    <t>97</t>
  </si>
  <si>
    <t>892273122</t>
  </si>
  <si>
    <t>Proplach a dezinfekce vodovodního potrubí DN od 80 do 125</t>
  </si>
  <si>
    <t>-1367607609</t>
  </si>
  <si>
    <t>98</t>
  </si>
  <si>
    <t>892372111</t>
  </si>
  <si>
    <t>Zabezpečení konců potrubí DN do 300 při tlakových zkouškách vodou</t>
  </si>
  <si>
    <t>871896875</t>
  </si>
  <si>
    <t>99</t>
  </si>
  <si>
    <t>899401112</t>
  </si>
  <si>
    <t>Osazení poklopů litinových šoupátkových</t>
  </si>
  <si>
    <t>983602090</t>
  </si>
  <si>
    <t>"viz TZ a PD" 2+7+7</t>
  </si>
  <si>
    <t>100</t>
  </si>
  <si>
    <t>42291352</t>
  </si>
  <si>
    <t>poklop litinový šoupátkový pro zemní soupravy osazení do terénu a do vozovky</t>
  </si>
  <si>
    <t>-42647421</t>
  </si>
  <si>
    <t>56230636</t>
  </si>
  <si>
    <t>deska podkladová uličního poklopu plastového ventilkového a šoupatového</t>
  </si>
  <si>
    <t>1353315176</t>
  </si>
  <si>
    <t>102</t>
  </si>
  <si>
    <t>899401113</t>
  </si>
  <si>
    <t>Osazení poklopů litinových hydrantových</t>
  </si>
  <si>
    <t>1648912805</t>
  </si>
  <si>
    <t>103</t>
  </si>
  <si>
    <t>42291452R</t>
  </si>
  <si>
    <t>poklop litinový - hydrantový DN 80</t>
  </si>
  <si>
    <t>-100091302</t>
  </si>
  <si>
    <t>104</t>
  </si>
  <si>
    <t>56230638</t>
  </si>
  <si>
    <t>deska podkladová uličního poklopu plastového hydrantového</t>
  </si>
  <si>
    <t>-978035187</t>
  </si>
  <si>
    <t>105</t>
  </si>
  <si>
    <t>899713111</t>
  </si>
  <si>
    <t>Orientační tabulky na sloupku betonovém nebo ocelovém</t>
  </si>
  <si>
    <t>545596582</t>
  </si>
  <si>
    <t>"hydranty a šoupata" 7+16</t>
  </si>
  <si>
    <t>106</t>
  </si>
  <si>
    <t>899721111</t>
  </si>
  <si>
    <t>Signalizační vodič DN do 150 mm na potrubí</t>
  </si>
  <si>
    <t>-1320976888</t>
  </si>
  <si>
    <t>"viz PD a TZ" 3707,2+11,6</t>
  </si>
  <si>
    <t>"do poklopů" (7+7+2)*2*2</t>
  </si>
  <si>
    <t>107</t>
  </si>
  <si>
    <t>899722114</t>
  </si>
  <si>
    <t>Krytí potrubí výstražnou fólií z PVC 40 cm</t>
  </si>
  <si>
    <t>-1563106462</t>
  </si>
  <si>
    <t>"odpočet úseků řízeného vrtání" -1234,6</t>
  </si>
  <si>
    <t>"odpočet protlaků" -60,25</t>
  </si>
  <si>
    <t>108</t>
  </si>
  <si>
    <t>899911101</t>
  </si>
  <si>
    <t>Kluzná objímka výšky 25 mm vnějšího průměru potrubí do 183 mm</t>
  </si>
  <si>
    <t>CS ÚRS 2019 01</t>
  </si>
  <si>
    <t>-1766346585</t>
  </si>
  <si>
    <t>12+20+10+14+12</t>
  </si>
  <si>
    <t>109</t>
  </si>
  <si>
    <t>899913141</t>
  </si>
  <si>
    <t>Uzavírací manžeta chráničky potrubí DN 100 x 150</t>
  </si>
  <si>
    <t>-719875777</t>
  </si>
  <si>
    <t>2*5</t>
  </si>
  <si>
    <t xml:space="preserve"> Ostatní konstrukce a práce, bourání</t>
  </si>
  <si>
    <t>110</t>
  </si>
  <si>
    <t>919112212</t>
  </si>
  <si>
    <t>Řezání spár pro vytvoření komůrky š 10 mm hl 20 mm pro těsnící zálivku v živičném krytu</t>
  </si>
  <si>
    <t>1241049620</t>
  </si>
  <si>
    <t>"silnice asfalt SÚS - rýhy" 2*(4,5+5,2)</t>
  </si>
  <si>
    <t>"silnice asfalt SÚS - startovací jámy řízených protlaků" 1,5*(2*(3,6+2,1))</t>
  </si>
  <si>
    <t>"MK asfalt" 2*50,8</t>
  </si>
  <si>
    <t>111</t>
  </si>
  <si>
    <t>919122111</t>
  </si>
  <si>
    <t>Těsnění spár zálivkou za tepla pro komůrky š 10 mm hl 20 mm s těsnicím profilem</t>
  </si>
  <si>
    <t>-889695759</t>
  </si>
  <si>
    <t>112</t>
  </si>
  <si>
    <t>919735111</t>
  </si>
  <si>
    <t>Řezání stávajícího živičného krytu hl do 50 mm</t>
  </si>
  <si>
    <t>1738874244</t>
  </si>
  <si>
    <t>"silnice asfalt SÚS - rýhy" 2*5,2</t>
  </si>
  <si>
    <t>997</t>
  </si>
  <si>
    <t>Přesun sutě</t>
  </si>
  <si>
    <t>113</t>
  </si>
  <si>
    <t>997221551</t>
  </si>
  <si>
    <t>Vodorovná doprava suti ze sypkých materiálů do 1 km</t>
  </si>
  <si>
    <t>9264473</t>
  </si>
  <si>
    <t>"kamenivo" 13,068+57,182</t>
  </si>
  <si>
    <t>"frézování" 11,742</t>
  </si>
  <si>
    <t>114</t>
  </si>
  <si>
    <t>997221559</t>
  </si>
  <si>
    <t>Příplatek ZKD 1 km u vodorovné dopravy suti ze sypkých materiálů</t>
  </si>
  <si>
    <t>2090235471</t>
  </si>
  <si>
    <t>"kamenivo" (13,068+57,182)*19</t>
  </si>
  <si>
    <t>"frézování" 11,742*19</t>
  </si>
  <si>
    <t>115</t>
  </si>
  <si>
    <t>997221561</t>
  </si>
  <si>
    <t>Vodorovná doprava suti z kusových materiálů do 1 km</t>
  </si>
  <si>
    <t>349498406</t>
  </si>
  <si>
    <t>"asfalt" 14,529+22,97</t>
  </si>
  <si>
    <t>116</t>
  </si>
  <si>
    <t>997221569</t>
  </si>
  <si>
    <t>Příplatek ZKD 1 km u vodorovné dopravy suti z kusových materiálů</t>
  </si>
  <si>
    <t>-672560622</t>
  </si>
  <si>
    <t>"asfalt" (14,529+22,97)*19</t>
  </si>
  <si>
    <t>117</t>
  </si>
  <si>
    <t>997221845</t>
  </si>
  <si>
    <t>Poplatek za uložení na skládce (skládkovné) odpadu asfaltového bez dehtu kód odpadu 170 302</t>
  </si>
  <si>
    <t>-1373936430</t>
  </si>
  <si>
    <t>118</t>
  </si>
  <si>
    <t>997221855</t>
  </si>
  <si>
    <t>Poplatek za uložení na skládce (skládkovné) zeminy a kameniva kód odpadu 170 504</t>
  </si>
  <si>
    <t>-1613192728</t>
  </si>
  <si>
    <t>998</t>
  </si>
  <si>
    <t>Přesun hmot</t>
  </si>
  <si>
    <t>119</t>
  </si>
  <si>
    <t>998276101</t>
  </si>
  <si>
    <t>Přesun hmot pro trubní vedení z trub z plastických hmot otevřený výkop</t>
  </si>
  <si>
    <t>-532655085</t>
  </si>
  <si>
    <t>Práce a dodávky M</t>
  </si>
  <si>
    <t>23-M</t>
  </si>
  <si>
    <t>Montáže potrubí</t>
  </si>
  <si>
    <t>120</t>
  </si>
  <si>
    <t>230200118R</t>
  </si>
  <si>
    <t>Nasunutí potrubní sekce do chráničky DN 100</t>
  </si>
  <si>
    <t>1114786130</t>
  </si>
  <si>
    <t>10,9+18,9+8,9+12,65+10,9</t>
  </si>
  <si>
    <t>02 - SO 02 Dochlorovací stanice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</si>
  <si>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</si>
  <si>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</si>
  <si>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</si>
  <si>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</si>
  <si>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</si>
  <si>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</si>
  <si>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</si>
  <si>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</si>
  <si>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</si>
  <si>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>-774643451</t>
  </si>
  <si>
    <t>"viz TZ a PD" 5,3*4,2*2,75</t>
  </si>
  <si>
    <t>"vsakovací jáma" 4,0*1,5*3,4</t>
  </si>
  <si>
    <t>"hor 3 50%" 81,615*0,5</t>
  </si>
  <si>
    <t>1076776367</t>
  </si>
  <si>
    <t>40,808*0,3</t>
  </si>
  <si>
    <t>1954238821</t>
  </si>
  <si>
    <t>"hor 4 50%" 81,615*0,5</t>
  </si>
  <si>
    <t>-1987431105</t>
  </si>
  <si>
    <t>132201201</t>
  </si>
  <si>
    <t>Hloubení rýh š do 2000 mm v hornině tř. 3 objemu do 100 m3</t>
  </si>
  <si>
    <t>1461019479</t>
  </si>
  <si>
    <t>"odkalení" 1,0*3,4*1,6</t>
  </si>
  <si>
    <t>"hor 3 50%" 5,44*0,5</t>
  </si>
  <si>
    <t>879847069</t>
  </si>
  <si>
    <t>2,72*0,3</t>
  </si>
  <si>
    <t>132301201</t>
  </si>
  <si>
    <t>Hloubení rýh š do 2000 mm v hornině tř. 4 objemu do 100 m3</t>
  </si>
  <si>
    <t>1480911702</t>
  </si>
  <si>
    <t>"hor 4 50%" 5,44*0,5</t>
  </si>
  <si>
    <t>-23030635</t>
  </si>
  <si>
    <t>151201102</t>
  </si>
  <si>
    <t>Zřízení zátažného pažení a rozepření stěn rýh hl do 4 m</t>
  </si>
  <si>
    <t>-1627527857</t>
  </si>
  <si>
    <t>"odkalení" 2*3,4*1,6</t>
  </si>
  <si>
    <t>151201112</t>
  </si>
  <si>
    <t>Odstranění zátažného pažení a rozepření stěn rýh hl do 4 m</t>
  </si>
  <si>
    <t>359995325</t>
  </si>
  <si>
    <t>151201201</t>
  </si>
  <si>
    <t>Zřízení zátažného pažení stěn výkopu hl do 4 m</t>
  </si>
  <si>
    <t>1407010416</t>
  </si>
  <si>
    <t>"viz TZ a PD" (5,3+4,2)*2*2,75</t>
  </si>
  <si>
    <t>"vsakovací jáma" (4,0+1,5)*2*3,4</t>
  </si>
  <si>
    <t>151201211</t>
  </si>
  <si>
    <t>Odstranění pažení stěn zátažného hl do 4 m</t>
  </si>
  <si>
    <t>1075099256</t>
  </si>
  <si>
    <t>151201301</t>
  </si>
  <si>
    <t>Zřízení rozepření stěn při pažení zátažném hl do 4 m</t>
  </si>
  <si>
    <t>-1572063459</t>
  </si>
  <si>
    <t>151201311</t>
  </si>
  <si>
    <t>Odstranění rozepření stěn při pažení zátažném hl do 4 m</t>
  </si>
  <si>
    <t>1661229457</t>
  </si>
  <si>
    <t>1156160533</t>
  </si>
  <si>
    <t>81,615+5,44</t>
  </si>
  <si>
    <t>-1426196113</t>
  </si>
  <si>
    <t>" zásyp zeminou na mezideponii a zpět" ((57,744-7,8)*2)</t>
  </si>
  <si>
    <t>" zásyp štěrkem" 7,8</t>
  </si>
  <si>
    <t>"obsyp" 0,72</t>
  </si>
  <si>
    <t>-1594250632</t>
  </si>
  <si>
    <t>"přebytečný výkopek na skládku" (81,615+5,44)-(57,744-7,8)</t>
  </si>
  <si>
    <t>-2031538669</t>
  </si>
  <si>
    <t>37,11*10 'Přepočtené koeficientem množství</t>
  </si>
  <si>
    <t>167101101</t>
  </si>
  <si>
    <t>Nakládání výkopku z hornin tř. 1 až 4 do 100 m3</t>
  </si>
  <si>
    <t>118354006</t>
  </si>
  <si>
    <t>" zásyp zeminou" (57,744-7,8)</t>
  </si>
  <si>
    <t>2141759759</t>
  </si>
  <si>
    <t>37,11*1,6</t>
  </si>
  <si>
    <t>1085091558</t>
  </si>
  <si>
    <t>"výkop" 81,615+5,44</t>
  </si>
  <si>
    <t>"vytl. kubatura" -((5,3*4,2*0,15)+(3,7*2,6*2,6)+(1,0*0,6*1,6))</t>
  </si>
  <si>
    <t>58344197</t>
  </si>
  <si>
    <t>štěrkodrť frakce 0/63</t>
  </si>
  <si>
    <t>-1551876701</t>
  </si>
  <si>
    <t>"vsakovací jáma" 1,5*4,0*1,3*1,67*1,23</t>
  </si>
  <si>
    <t>1158458444</t>
  </si>
  <si>
    <t>"DN 150" (1,0*0,45*1,6)</t>
  </si>
  <si>
    <t>-1911005751</t>
  </si>
  <si>
    <t>0,72*1,67*1,23</t>
  </si>
  <si>
    <t>Zakládání</t>
  </si>
  <si>
    <t>211971R01</t>
  </si>
  <si>
    <t xml:space="preserve">Zřízení opláštění  geotextilií </t>
  </si>
  <si>
    <t>-1982724494</t>
  </si>
  <si>
    <t>"hydroizolační folie + 2x geotextílie"</t>
  </si>
  <si>
    <t>"vsakovací jáma" 4,0*1,5*3</t>
  </si>
  <si>
    <t>693112R0</t>
  </si>
  <si>
    <t>geotextilie</t>
  </si>
  <si>
    <t>1431009433</t>
  </si>
  <si>
    <t>6*2</t>
  </si>
  <si>
    <t>12*1,1 'Přepočtené koeficientem množství</t>
  </si>
  <si>
    <t>28322024R</t>
  </si>
  <si>
    <t xml:space="preserve">fólie hydroizolační  tl 0,6mm</t>
  </si>
  <si>
    <t>1698378696</t>
  </si>
  <si>
    <t>6*1,1 'Přepočtené koeficientem množství</t>
  </si>
  <si>
    <t>Svislé a kompletní konstrukce</t>
  </si>
  <si>
    <t>380R 001</t>
  </si>
  <si>
    <t xml:space="preserve">Objekt dochlorovací stanice - prefa buňky vč. příslušenství - dodávka </t>
  </si>
  <si>
    <t>kpl</t>
  </si>
  <si>
    <t>403246713</t>
  </si>
  <si>
    <t>380R 002</t>
  </si>
  <si>
    <t>Doprava, jeřáb, usazení</t>
  </si>
  <si>
    <t>-818492239</t>
  </si>
  <si>
    <t>380R 003</t>
  </si>
  <si>
    <t>Prověření příjezdové cesty a staveniště, složení stanice, dokončovací práce</t>
  </si>
  <si>
    <t>1214605270</t>
  </si>
  <si>
    <t>24623047</t>
  </si>
  <si>
    <t>"viz TZ a PD" 5,3*4,2*0,15</t>
  </si>
  <si>
    <t>"odkalení" 1,0*0,15*1,6</t>
  </si>
  <si>
    <t>Úpravy povrchů, podlahy a osazování výplní</t>
  </si>
  <si>
    <t>637211112</t>
  </si>
  <si>
    <t>Okapový chodník z betonových dlaždic tl 60 mm na MC 10</t>
  </si>
  <si>
    <t>-314493802</t>
  </si>
  <si>
    <t>((((4,7+2,6)*2)+2,0))*0,5</t>
  </si>
  <si>
    <t>Trubní vedení</t>
  </si>
  <si>
    <t>871315231R</t>
  </si>
  <si>
    <t>Kanalizační potrubí z PVC DN 150</t>
  </si>
  <si>
    <t>-1748804534</t>
  </si>
  <si>
    <t>"odkalení" 1,6</t>
  </si>
  <si>
    <t>PSV</t>
  </si>
  <si>
    <t>Práce a dodávky PSV</t>
  </si>
  <si>
    <t>721</t>
  </si>
  <si>
    <t>Zdravotechnika - vnitřní kanalizace</t>
  </si>
  <si>
    <t>721173722R</t>
  </si>
  <si>
    <t>Potrubí kanalizační z PVC DN 40</t>
  </si>
  <si>
    <t>1619494262</t>
  </si>
  <si>
    <t>721173723R</t>
  </si>
  <si>
    <t>Potrubí kanalizační z PVC DN 50</t>
  </si>
  <si>
    <t>1873282020</t>
  </si>
  <si>
    <t>7211737R11</t>
  </si>
  <si>
    <t>čistící kus DN 50</t>
  </si>
  <si>
    <t>-1059580367</t>
  </si>
  <si>
    <t>721290111</t>
  </si>
  <si>
    <t>Zkouška těsnosti potrubí kanalizace vodou do DN 125</t>
  </si>
  <si>
    <t>-71930977</t>
  </si>
  <si>
    <t>3,1+0,5</t>
  </si>
  <si>
    <t>998721201</t>
  </si>
  <si>
    <t>Přesun hmot procentní pro vnitřní kanalizace v objektech v do 6 m</t>
  </si>
  <si>
    <t>%</t>
  </si>
  <si>
    <t>-1167134211</t>
  </si>
  <si>
    <t>722</t>
  </si>
  <si>
    <t>Zdravotechnika - vnitřní vodovod</t>
  </si>
  <si>
    <t>722174002</t>
  </si>
  <si>
    <t>Potrubí vodovodní plastové PPR PN 16 D 20 x 2,8 mm</t>
  </si>
  <si>
    <t>-1215490193</t>
  </si>
  <si>
    <t>722221135</t>
  </si>
  <si>
    <t>Ventil výtokový G 3/4 s připojením na hadici</t>
  </si>
  <si>
    <t>soubor</t>
  </si>
  <si>
    <t>1724288959</t>
  </si>
  <si>
    <t>7222320R1</t>
  </si>
  <si>
    <t xml:space="preserve">Kohout kulový G 3/4 PN 16 </t>
  </si>
  <si>
    <t>-1663202754</t>
  </si>
  <si>
    <t>998722201</t>
  </si>
  <si>
    <t>Přesun hmot procentní pro vnitřní vodovod v objektech v do 6 m</t>
  </si>
  <si>
    <t>-505646512</t>
  </si>
  <si>
    <t>725</t>
  </si>
  <si>
    <t>Zdravotechnika - zařizovací předměty</t>
  </si>
  <si>
    <t>7252116R1</t>
  </si>
  <si>
    <t>Umyvadlo 600x645 mm</t>
  </si>
  <si>
    <t>423137207</t>
  </si>
  <si>
    <t>998725201</t>
  </si>
  <si>
    <t>Přesun hmot procentní pro zařizovací předměty v objektech v do 6 m</t>
  </si>
  <si>
    <t>-810985740</t>
  </si>
  <si>
    <t>751</t>
  </si>
  <si>
    <t>Vzduchotechnika</t>
  </si>
  <si>
    <t>751398R1</t>
  </si>
  <si>
    <t>Ventilační mřížka DN 100</t>
  </si>
  <si>
    <t>-670846204</t>
  </si>
  <si>
    <t>751525081</t>
  </si>
  <si>
    <t>Mtž potrubí plast kruh bez příruby D do 100 mm</t>
  </si>
  <si>
    <t>-599121335</t>
  </si>
  <si>
    <t>286111R1</t>
  </si>
  <si>
    <t>potrubí PVC DN 100</t>
  </si>
  <si>
    <t>1958313202</t>
  </si>
  <si>
    <t>751526171</t>
  </si>
  <si>
    <t>Mtž oblouku do plast potrubí kruh bez příruby D do 100 mm</t>
  </si>
  <si>
    <t>1513333712</t>
  </si>
  <si>
    <t>286113R1</t>
  </si>
  <si>
    <t>koleno PVC DN 100</t>
  </si>
  <si>
    <t>29715680</t>
  </si>
  <si>
    <t>998751201</t>
  </si>
  <si>
    <t>Přesun hmot procentní pro vzduchotechniku v objektech v do 12 m</t>
  </si>
  <si>
    <t>-1065478716</t>
  </si>
  <si>
    <t>02.1 - SO 02.1 Elektroinstalace</t>
  </si>
  <si>
    <t>D1 - Dodávka kabelů a vodičů</t>
  </si>
  <si>
    <t>D2 - Montážní práce a materiál</t>
  </si>
  <si>
    <t>D1</t>
  </si>
  <si>
    <t>Dodávka kabelů a vodičů</t>
  </si>
  <si>
    <t>Pol39</t>
  </si>
  <si>
    <t>kabel CYKY-J 5x6 mm2</t>
  </si>
  <si>
    <t>Pol22</t>
  </si>
  <si>
    <t>kabel CYKY-J 3x1,5 mm2</t>
  </si>
  <si>
    <t>Pol40</t>
  </si>
  <si>
    <t>kabel CYKY-O 3x1,5 mm2</t>
  </si>
  <si>
    <t>Pol41</t>
  </si>
  <si>
    <t>kabel CYKY-J 3x2,5 mm2</t>
  </si>
  <si>
    <t>Pol42</t>
  </si>
  <si>
    <t>vodič CYA 6 mm2 – zelenožlutý</t>
  </si>
  <si>
    <t>Pol43</t>
  </si>
  <si>
    <t>kabel CYKY-J 4x10 mm2</t>
  </si>
  <si>
    <t>D2</t>
  </si>
  <si>
    <t>Montážní práce a materiál</t>
  </si>
  <si>
    <t>Pol44</t>
  </si>
  <si>
    <t>krabicová rozvodka na povrch do 6 mm2</t>
  </si>
  <si>
    <t>ks</t>
  </si>
  <si>
    <t>Pol45</t>
  </si>
  <si>
    <t>chránička DN 63, volně</t>
  </si>
  <si>
    <t>Pol46</t>
  </si>
  <si>
    <t>montáž kabelové trasy</t>
  </si>
  <si>
    <t>kpl.</t>
  </si>
  <si>
    <t>Pol47</t>
  </si>
  <si>
    <t>montážní práce</t>
  </si>
  <si>
    <t>Pol48</t>
  </si>
  <si>
    <t>revize vč. Výchozí zprávy</t>
  </si>
  <si>
    <t>Pol49</t>
  </si>
  <si>
    <t>ocelová nosná konstrukce metalizovaná</t>
  </si>
  <si>
    <t>kg</t>
  </si>
  <si>
    <t>Pol50</t>
  </si>
  <si>
    <t>drobný montážní materiál blíže nespecifikovaný</t>
  </si>
  <si>
    <t>Pol51</t>
  </si>
  <si>
    <t>Svítidlo zářivkové 2x 36W, IP 66</t>
  </si>
  <si>
    <t>Pol52</t>
  </si>
  <si>
    <t>Zásuvková skříň 400V/32A, 230V/16A, chránič</t>
  </si>
  <si>
    <t>Pol53</t>
  </si>
  <si>
    <t xml:space="preserve">Svítidlo zářivkové, nouzové  1x 11W, IP 66, 60 min.</t>
  </si>
  <si>
    <t>Pol54</t>
  </si>
  <si>
    <t>Elektrický přímotop do vlhka, 1500W/230V, IP23</t>
  </si>
  <si>
    <t>Pol55</t>
  </si>
  <si>
    <t>Ventilátor odtahový, 230V/100W</t>
  </si>
  <si>
    <t>Pol28</t>
  </si>
  <si>
    <t>kabelový kovový žlab 62/50 vč. Příslušenství</t>
  </si>
  <si>
    <t>Pol56</t>
  </si>
  <si>
    <t>trubka pr.20 mm</t>
  </si>
  <si>
    <t>Pol57</t>
  </si>
  <si>
    <t>instalační spínač 10A/230, IP44, řaz.1</t>
  </si>
  <si>
    <t>Pol58</t>
  </si>
  <si>
    <t>výkop 35x70 vč. Záhozu</t>
  </si>
  <si>
    <t>Pol59</t>
  </si>
  <si>
    <t>pásek FeZn 30x4, volně ve výkopu, vč. Svorek</t>
  </si>
  <si>
    <t>Pol60</t>
  </si>
  <si>
    <t>jímací vodič FeZn 8, vč. podpěr</t>
  </si>
  <si>
    <t>Pol61</t>
  </si>
  <si>
    <t>jímací vodič FeZn10, vč. podpěr</t>
  </si>
  <si>
    <t>Pol62</t>
  </si>
  <si>
    <t>svorka SZ</t>
  </si>
  <si>
    <t>Pol63</t>
  </si>
  <si>
    <t>ochranný úhelník OÚ</t>
  </si>
  <si>
    <t>Pol64</t>
  </si>
  <si>
    <t>držák OÚ</t>
  </si>
  <si>
    <t>Pol65</t>
  </si>
  <si>
    <t>svorka SS</t>
  </si>
  <si>
    <t>Pol66</t>
  </si>
  <si>
    <t>svorka SK</t>
  </si>
  <si>
    <t>Pol67</t>
  </si>
  <si>
    <t>svorka SO</t>
  </si>
  <si>
    <t>51 - PS 01 Dochlorovací stanice</t>
  </si>
  <si>
    <t>Soupis:</t>
  </si>
  <si>
    <t>51.1 - PS 01.1 Technologická část</t>
  </si>
  <si>
    <t>M - M</t>
  </si>
  <si>
    <t xml:space="preserve">    22x - Technologie</t>
  </si>
  <si>
    <t>22x</t>
  </si>
  <si>
    <t>Technologie</t>
  </si>
  <si>
    <t>22R 001</t>
  </si>
  <si>
    <t>montáže</t>
  </si>
  <si>
    <t>-983666890</t>
  </si>
  <si>
    <t>22R001</t>
  </si>
  <si>
    <t>Dávkovací membránové čerpadlo výkon 16 bar, 0,59 l/h</t>
  </si>
  <si>
    <t>-712729804</t>
  </si>
  <si>
    <t>22R002</t>
  </si>
  <si>
    <t>Zásobník NaOCl 60l PE-LD pr. 410 mm, H 90 mm</t>
  </si>
  <si>
    <t>-2088664699</t>
  </si>
  <si>
    <t>22R003</t>
  </si>
  <si>
    <t>Záchytná va 60l PE</t>
  </si>
  <si>
    <t>-147240872</t>
  </si>
  <si>
    <t>22R004</t>
  </si>
  <si>
    <t>Multifunkční ventil 1,5/10 bar</t>
  </si>
  <si>
    <t>483281599</t>
  </si>
  <si>
    <t>22R005</t>
  </si>
  <si>
    <t>Adaptér - koleno 90° pro ventil</t>
  </si>
  <si>
    <t>2053425964</t>
  </si>
  <si>
    <t>22R006</t>
  </si>
  <si>
    <t>sací sestava 6x4 s plovoucím spínačem min. hladiny</t>
  </si>
  <si>
    <t>-593725011</t>
  </si>
  <si>
    <t>22R007</t>
  </si>
  <si>
    <t>vstřikovací jehla R 1/2 s kulový uzavíracím kohoutem</t>
  </si>
  <si>
    <t>-1402512280</t>
  </si>
  <si>
    <t>22R008</t>
  </si>
  <si>
    <t>silnější pružina pro vstřikovací jehlu 1 bar</t>
  </si>
  <si>
    <t>160703277</t>
  </si>
  <si>
    <t>22R009</t>
  </si>
  <si>
    <t>hadice 10x4 PVC 10 m (výtlak)</t>
  </si>
  <si>
    <t>-1778105675</t>
  </si>
  <si>
    <t>22R011</t>
  </si>
  <si>
    <t>hadice 6x4 soft PVC 5 m (obtok - odvzdušnění)</t>
  </si>
  <si>
    <t>-1791140451</t>
  </si>
  <si>
    <t>22R012</t>
  </si>
  <si>
    <t>univerzální řídící kabel 2m</t>
  </si>
  <si>
    <t>-192541524</t>
  </si>
  <si>
    <t>22R101</t>
  </si>
  <si>
    <t>kontaktní vodoměr DN 50 s impulzním zařízením pro přenos dat</t>
  </si>
  <si>
    <t>-432625753</t>
  </si>
  <si>
    <t>22R102</t>
  </si>
  <si>
    <t>přírubová redukce 80/50</t>
  </si>
  <si>
    <t>1795237266</t>
  </si>
  <si>
    <t>22R103</t>
  </si>
  <si>
    <t>montážní vložka DN 80</t>
  </si>
  <si>
    <t>1279700435</t>
  </si>
  <si>
    <t>22R104</t>
  </si>
  <si>
    <t>přírubový T kus 80/80</t>
  </si>
  <si>
    <t>-456901424</t>
  </si>
  <si>
    <t>22R105</t>
  </si>
  <si>
    <t>šoupě DN 80</t>
  </si>
  <si>
    <t>173988697</t>
  </si>
  <si>
    <t>22R106</t>
  </si>
  <si>
    <t>přírubová redukce 100/80</t>
  </si>
  <si>
    <t>-681943665</t>
  </si>
  <si>
    <t>22R107</t>
  </si>
  <si>
    <t>přírubový T kus 100/80</t>
  </si>
  <si>
    <t>-750401520</t>
  </si>
  <si>
    <t>22R108</t>
  </si>
  <si>
    <t>šoupě DN 100</t>
  </si>
  <si>
    <t>-1849048003</t>
  </si>
  <si>
    <t>22R109</t>
  </si>
  <si>
    <t>točivá příruba DN 100 + lemový nákružek d 110</t>
  </si>
  <si>
    <t>2055304680</t>
  </si>
  <si>
    <t>22R110</t>
  </si>
  <si>
    <t>zaslepovací příruba DN 80 s navrtávkou 1/2 "</t>
  </si>
  <si>
    <t>-1276945997</t>
  </si>
  <si>
    <t>22R111</t>
  </si>
  <si>
    <t>TP kus DN 80 dl 850 mm</t>
  </si>
  <si>
    <t>-170137607</t>
  </si>
  <si>
    <t>22R112</t>
  </si>
  <si>
    <t>přírubové koleno 90° DN 80</t>
  </si>
  <si>
    <t>-1739848876</t>
  </si>
  <si>
    <t>22R113</t>
  </si>
  <si>
    <t>přírubové koleno s patkou DN 80</t>
  </si>
  <si>
    <t>924500134</t>
  </si>
  <si>
    <t>22R114</t>
  </si>
  <si>
    <t>přírubová tvarovka s hladkým koncem DN 80</t>
  </si>
  <si>
    <t>824264429</t>
  </si>
  <si>
    <t>22R115</t>
  </si>
  <si>
    <t>kulový kohout DN 20</t>
  </si>
  <si>
    <t>-109278597</t>
  </si>
  <si>
    <t>22R116</t>
  </si>
  <si>
    <t>tlakoměr G 1/2" s elektronickým výstupem měřených hodnot</t>
  </si>
  <si>
    <t>1798681725</t>
  </si>
  <si>
    <t>51.2 - PS 01.2 Elektroinstalace technologie</t>
  </si>
  <si>
    <t>D1 - Dodávka skříní a přístrojů</t>
  </si>
  <si>
    <t>D4 - Svítidla a světelné zdroje</t>
  </si>
  <si>
    <t>D5 - Dodávka kabelů a vodičů</t>
  </si>
  <si>
    <t>D6 - Montážní práce a materiál</t>
  </si>
  <si>
    <t>Dodávka skříní a přístrojů</t>
  </si>
  <si>
    <t>Pol1</t>
  </si>
  <si>
    <t>Dodávka rozvaděče RM2 - rozvaděčová skříň - oceloplechová skříň 800x1200x300mm, IP54 osvětlení, zásuvka, 40A, 400V, (TN-C)</t>
  </si>
  <si>
    <t>Pol2</t>
  </si>
  <si>
    <t>3 pol. Vypínač 63A/400V</t>
  </si>
  <si>
    <t>Pol3</t>
  </si>
  <si>
    <t>1.pol. Jistič 6A/B</t>
  </si>
  <si>
    <t>Pol4</t>
  </si>
  <si>
    <t>Dveřní kontakt 1P, 6A/24V</t>
  </si>
  <si>
    <t>Pol5</t>
  </si>
  <si>
    <t>signální svítidlo LED, 230VAC, bílá barva</t>
  </si>
  <si>
    <t>Pol6</t>
  </si>
  <si>
    <t>přepěťová ochrana 4.pol., typ B+C, signalizace</t>
  </si>
  <si>
    <t>Pol7</t>
  </si>
  <si>
    <t>3.pol.pojistkový odpínač do 63A/400V</t>
  </si>
  <si>
    <t>Pol8</t>
  </si>
  <si>
    <t>3. pol. Jistič 25A/B</t>
  </si>
  <si>
    <t>Pol9</t>
  </si>
  <si>
    <t>Časové programovatelné relé, 2P, 6A/230VAC</t>
  </si>
  <si>
    <t>Pol10</t>
  </si>
  <si>
    <t>Proudový chránič s nadpr. ochranou, 10A/1/B, 2P, 30mA</t>
  </si>
  <si>
    <t>Pol11</t>
  </si>
  <si>
    <t>Proudový chránič s nadpr. ochranou, 16A/1/B, 2P, 30mA</t>
  </si>
  <si>
    <t>Pol12</t>
  </si>
  <si>
    <t>Svorka do 10mm2</t>
  </si>
  <si>
    <t>Pol13</t>
  </si>
  <si>
    <t>Soubor drobného montážního materiálu</t>
  </si>
  <si>
    <t>Pol14</t>
  </si>
  <si>
    <t>Přepěťová ochrana typu D, 2pol.</t>
  </si>
  <si>
    <t>Pol15</t>
  </si>
  <si>
    <t>Vypínač 16A/230V, 1-0</t>
  </si>
  <si>
    <t>Pol16</t>
  </si>
  <si>
    <t>Rozjišťovací destička 10ti místná</t>
  </si>
  <si>
    <t>Pol17</t>
  </si>
  <si>
    <t>Napájecí a nabíjecí zdroj, 230V/13,8V, ochrana akum.</t>
  </si>
  <si>
    <t>Pol18</t>
  </si>
  <si>
    <t>Telemetrická stanice, nap 12VDC, monitor panel, klávesnice, akumulátor, komunikační modem, včetně vstupně - výstupních modulů, přípravná montáž instalace do rozváděče</t>
  </si>
  <si>
    <t>Pol19</t>
  </si>
  <si>
    <t>pojistka pro monitor sítě, 2A/230V</t>
  </si>
  <si>
    <t>Pol20</t>
  </si>
  <si>
    <t>Monitorovací relé sítě, 400V, 2P/6A</t>
  </si>
  <si>
    <t>Pol21</t>
  </si>
  <si>
    <t>Vyhřívací odpor s termostatem, 50W/230V</t>
  </si>
  <si>
    <t>D4</t>
  </si>
  <si>
    <t>Svítidla a světelné zdroje</t>
  </si>
  <si>
    <t>D5</t>
  </si>
  <si>
    <t>Pol23</t>
  </si>
  <si>
    <t>kabel JYTY 7x1</t>
  </si>
  <si>
    <t>Pol24</t>
  </si>
  <si>
    <t>kabel JYTY 4x1</t>
  </si>
  <si>
    <t>Pol25</t>
  </si>
  <si>
    <t>vodič CYA 50 – zelenožlutý</t>
  </si>
  <si>
    <t>Pol26</t>
  </si>
  <si>
    <t>D6</t>
  </si>
  <si>
    <t>Pol27</t>
  </si>
  <si>
    <t>Pol29</t>
  </si>
  <si>
    <t>instalační lišta 20/20</t>
  </si>
  <si>
    <t>Pol30</t>
  </si>
  <si>
    <t>přípojnice hlavního pospojení</t>
  </si>
  <si>
    <t>Pol31</t>
  </si>
  <si>
    <t>dveřní kontakt 1P/24V</t>
  </si>
  <si>
    <t>Pol32</t>
  </si>
  <si>
    <t>snímač do vodoměru, opto a REED</t>
  </si>
  <si>
    <t>Pol33</t>
  </si>
  <si>
    <t>čidlo pohybu na strop, 270 st., 1P/24V</t>
  </si>
  <si>
    <t>Pol34</t>
  </si>
  <si>
    <t>krabicová rozvodka s přepěťovou ochranou 24VDC</t>
  </si>
  <si>
    <t>Pol35</t>
  </si>
  <si>
    <t>tlakový snímač do návarku G1/2, 36VDC, dvoudrát, výstup 4-20 mA, nerezové provedení</t>
  </si>
  <si>
    <t>Pol36</t>
  </si>
  <si>
    <t>Pol37</t>
  </si>
  <si>
    <t>revize vč. Zprávy</t>
  </si>
  <si>
    <t>Pol38</t>
  </si>
  <si>
    <t>101 - VON</t>
  </si>
  <si>
    <t>VRN - Vedlejší rozpočtové náklady</t>
  </si>
  <si>
    <t>VRN</t>
  </si>
  <si>
    <t>Vedlejší rozpočtové náklady</t>
  </si>
  <si>
    <t>00001</t>
  </si>
  <si>
    <t>Zařízení staveniště</t>
  </si>
  <si>
    <t>231289500</t>
  </si>
  <si>
    <t>00002</t>
  </si>
  <si>
    <t>Dokumentace skutečného provedení stavby vč. zaměření</t>
  </si>
  <si>
    <t>-1826501611</t>
  </si>
  <si>
    <t>00015</t>
  </si>
  <si>
    <t>geodetické práce</t>
  </si>
  <si>
    <t>-1545414127</t>
  </si>
  <si>
    <t>00031</t>
  </si>
  <si>
    <t>Dodavatelská dílenská dokumentace</t>
  </si>
  <si>
    <t>-1947105998</t>
  </si>
  <si>
    <t>00101</t>
  </si>
  <si>
    <t>Projektové práce</t>
  </si>
  <si>
    <t>-2104431991</t>
  </si>
  <si>
    <t>00103</t>
  </si>
  <si>
    <t>Průzkumné práce
podrobný inženýrskogeologický průzkum	</t>
  </si>
  <si>
    <t>-1653825815</t>
  </si>
  <si>
    <t>00104</t>
  </si>
  <si>
    <t>Inženýrská činnost</t>
  </si>
  <si>
    <t>-930098034</t>
  </si>
  <si>
    <t>00201</t>
  </si>
  <si>
    <t>DIO</t>
  </si>
  <si>
    <t>-287457554</t>
  </si>
  <si>
    <t>00302</t>
  </si>
  <si>
    <t>geotechnický monitoring</t>
  </si>
  <si>
    <t>615429298</t>
  </si>
  <si>
    <t>10001</t>
  </si>
  <si>
    <t>územní vlivy (ztížené dopravní podmínky, práce na těžko přístupných místech)</t>
  </si>
  <si>
    <t>-1312084943</t>
  </si>
  <si>
    <t>10002</t>
  </si>
  <si>
    <t>provozní vlivy (provoz investora,ztížený silniční provoz, umístění staveniště s prostorovým omezením)</t>
  </si>
  <si>
    <t>650728718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</si>
</sst>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08F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Koněprusy - Vodovodní přivaděč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17. 9. 2019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ROUND(AG95+SUM(AG96:AG98)+AG101,2)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ROUND(AS95+SUM(AS96:AS98)+AS101,2)</f>
        <v>0</v>
      </c>
      <c r="AT94" s="114">
        <f>ROUND(SUM(AV94:AW94),2)</f>
        <v>0</v>
      </c>
      <c r="AU94" s="115">
        <f>ROUND(AU95+SUM(AU96:AU98)+AU101,5)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ROUND(AZ95+SUM(AZ96:AZ98)+AZ101,2)</f>
        <v>0</v>
      </c>
      <c r="BA94" s="114">
        <f>ROUND(BA95+SUM(BA96:BA98)+BA101,2)</f>
        <v>0</v>
      </c>
      <c r="BB94" s="114">
        <f>ROUND(BB95+SUM(BB96:BB98)+BB101,2)</f>
        <v>0</v>
      </c>
      <c r="BC94" s="114">
        <f>ROUND(BC95+SUM(BC96:BC98)+BC101,2)</f>
        <v>0</v>
      </c>
      <c r="BD94" s="116">
        <f>ROUND(BD95+SUM(BD96:BD98)+BD101,2)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SO 01 Zásobovací vod...'!J30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'01 - SO 01 Zásobovací vod...'!P126</f>
        <v>0</v>
      </c>
      <c r="AV95" s="128">
        <f>'01 - SO 01 Zásobovací vod...'!J33</f>
        <v>0</v>
      </c>
      <c r="AW95" s="128">
        <f>'01 - SO 01 Zásobovací vod...'!J34</f>
        <v>0</v>
      </c>
      <c r="AX95" s="128">
        <f>'01 - SO 01 Zásobovací vod...'!J35</f>
        <v>0</v>
      </c>
      <c r="AY95" s="128">
        <f>'01 - SO 01 Zásobovací vod...'!J36</f>
        <v>0</v>
      </c>
      <c r="AZ95" s="128">
        <f>'01 - SO 01 Zásobovací vod...'!F33</f>
        <v>0</v>
      </c>
      <c r="BA95" s="128">
        <f>'01 - SO 01 Zásobovací vod...'!F34</f>
        <v>0</v>
      </c>
      <c r="BB95" s="128">
        <f>'01 - SO 01 Zásobovací vod...'!F35</f>
        <v>0</v>
      </c>
      <c r="BC95" s="128">
        <f>'01 - SO 01 Zásobovací vod...'!F36</f>
        <v>0</v>
      </c>
      <c r="BD95" s="130">
        <f>'01 - SO 01 Zásobovací vod...'!F37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SO 02 Dochlorovací s...'!J30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'02 - SO 02 Dochlorovací s...'!P128</f>
        <v>0</v>
      </c>
      <c r="AV96" s="128">
        <f>'02 - SO 02 Dochlorovací s...'!J33</f>
        <v>0</v>
      </c>
      <c r="AW96" s="128">
        <f>'02 - SO 02 Dochlorovací s...'!J34</f>
        <v>0</v>
      </c>
      <c r="AX96" s="128">
        <f>'02 - SO 02 Dochlorovací s...'!J35</f>
        <v>0</v>
      </c>
      <c r="AY96" s="128">
        <f>'02 - SO 02 Dochlorovací s...'!J36</f>
        <v>0</v>
      </c>
      <c r="AZ96" s="128">
        <f>'02 - SO 02 Dochlorovací s...'!F33</f>
        <v>0</v>
      </c>
      <c r="BA96" s="128">
        <f>'02 - SO 02 Dochlorovací s...'!F34</f>
        <v>0</v>
      </c>
      <c r="BB96" s="128">
        <f>'02 - SO 02 Dochlorovací s...'!F35</f>
        <v>0</v>
      </c>
      <c r="BC96" s="128">
        <f>'02 - SO 02 Dochlorovací s...'!F36</f>
        <v>0</v>
      </c>
      <c r="BD96" s="130">
        <f>'02 - SO 02 Dochlorovací s...'!F37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'02.1 - SO 02.1 Elektroins...'!J30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'02.1 - SO 02.1 Elektroins...'!P118</f>
        <v>0</v>
      </c>
      <c r="AV97" s="128">
        <f>'02.1 - SO 02.1 Elektroins...'!J33</f>
        <v>0</v>
      </c>
      <c r="AW97" s="128">
        <f>'02.1 - SO 02.1 Elektroins...'!J34</f>
        <v>0</v>
      </c>
      <c r="AX97" s="128">
        <f>'02.1 - SO 02.1 Elektroins...'!J35</f>
        <v>0</v>
      </c>
      <c r="AY97" s="128">
        <f>'02.1 - SO 02.1 Elektroins...'!J36</f>
        <v>0</v>
      </c>
      <c r="AZ97" s="128">
        <f>'02.1 - SO 02.1 Elektroins...'!F33</f>
        <v>0</v>
      </c>
      <c r="BA97" s="128">
        <f>'02.1 - SO 02.1 Elektroins...'!F34</f>
        <v>0</v>
      </c>
      <c r="BB97" s="128">
        <f>'02.1 - SO 02.1 Elektroins...'!F35</f>
        <v>0</v>
      </c>
      <c r="BC97" s="128">
        <f>'02.1 - SO 02.1 Elektroins...'!F36</f>
        <v>0</v>
      </c>
      <c r="BD97" s="130">
        <f>'02.1 - SO 02.1 Elektroins...'!F37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16.5" customHeight="1">
      <c r="A98" s="7"/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32">
        <f>ROUND(SUM(AG99:AG100),2)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92</v>
      </c>
      <c r="AR98" s="126"/>
      <c r="AS98" s="127">
        <f>ROUND(SUM(AS99:AS100),2)</f>
        <v>0</v>
      </c>
      <c r="AT98" s="128">
        <f>ROUND(SUM(AV98:AW98),2)</f>
        <v>0</v>
      </c>
      <c r="AU98" s="129">
        <f>ROUND(SUM(AU99:AU100),5)</f>
        <v>0</v>
      </c>
      <c r="AV98" s="128">
        <f>ROUND(AZ98*L29,2)</f>
        <v>0</v>
      </c>
      <c r="AW98" s="128">
        <f>ROUND(BA98*L30,2)</f>
        <v>0</v>
      </c>
      <c r="AX98" s="128">
        <f>ROUND(BB98*L29,2)</f>
        <v>0</v>
      </c>
      <c r="AY98" s="128">
        <f>ROUND(BC98*L30,2)</f>
        <v>0</v>
      </c>
      <c r="AZ98" s="128">
        <f>ROUND(SUM(AZ99:AZ100),2)</f>
        <v>0</v>
      </c>
      <c r="BA98" s="128">
        <f>ROUND(SUM(BA99:BA100),2)</f>
        <v>0</v>
      </c>
      <c r="BB98" s="128">
        <f>ROUND(SUM(BB99:BB100),2)</f>
        <v>0</v>
      </c>
      <c r="BC98" s="128">
        <f>ROUND(SUM(BC99:BC100),2)</f>
        <v>0</v>
      </c>
      <c r="BD98" s="130">
        <f>ROUND(SUM(BD99:BD100),2)</f>
        <v>0</v>
      </c>
      <c r="BE98" s="7"/>
      <c r="BS98" s="131" t="s">
        <v>72</v>
      </c>
      <c r="BT98" s="131" t="s">
        <v>81</v>
      </c>
      <c r="BU98" s="131" t="s">
        <v>74</v>
      </c>
      <c r="BV98" s="131" t="s">
        <v>75</v>
      </c>
      <c r="BW98" s="131" t="s">
        <v>93</v>
      </c>
      <c r="BX98" s="131" t="s">
        <v>5</v>
      </c>
      <c r="CL98" s="131" t="s">
        <v>1</v>
      </c>
      <c r="CM98" s="131" t="s">
        <v>83</v>
      </c>
    </row>
    <row r="99" s="4" customFormat="1" ht="16.5" customHeight="1">
      <c r="A99" s="119" t="s">
        <v>77</v>
      </c>
      <c r="B99" s="70"/>
      <c r="C99" s="133"/>
      <c r="D99" s="133"/>
      <c r="E99" s="134" t="s">
        <v>94</v>
      </c>
      <c r="F99" s="134"/>
      <c r="G99" s="134"/>
      <c r="H99" s="134"/>
      <c r="I99" s="134"/>
      <c r="J99" s="133"/>
      <c r="K99" s="134" t="s">
        <v>95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'51.1 - PS 01.1 Technologi...'!J32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96</v>
      </c>
      <c r="AR99" s="72"/>
      <c r="AS99" s="137">
        <v>0</v>
      </c>
      <c r="AT99" s="138">
        <f>ROUND(SUM(AV99:AW99),2)</f>
        <v>0</v>
      </c>
      <c r="AU99" s="139">
        <f>'51.1 - PS 01.1 Technologi...'!P122</f>
        <v>0</v>
      </c>
      <c r="AV99" s="138">
        <f>'51.1 - PS 01.1 Technologi...'!J35</f>
        <v>0</v>
      </c>
      <c r="AW99" s="138">
        <f>'51.1 - PS 01.1 Technologi...'!J36</f>
        <v>0</v>
      </c>
      <c r="AX99" s="138">
        <f>'51.1 - PS 01.1 Technologi...'!J37</f>
        <v>0</v>
      </c>
      <c r="AY99" s="138">
        <f>'51.1 - PS 01.1 Technologi...'!J38</f>
        <v>0</v>
      </c>
      <c r="AZ99" s="138">
        <f>'51.1 - PS 01.1 Technologi...'!F35</f>
        <v>0</v>
      </c>
      <c r="BA99" s="138">
        <f>'51.1 - PS 01.1 Technologi...'!F36</f>
        <v>0</v>
      </c>
      <c r="BB99" s="138">
        <f>'51.1 - PS 01.1 Technologi...'!F37</f>
        <v>0</v>
      </c>
      <c r="BC99" s="138">
        <f>'51.1 - PS 01.1 Technologi...'!F38</f>
        <v>0</v>
      </c>
      <c r="BD99" s="140">
        <f>'51.1 - PS 01.1 Technologi...'!F39</f>
        <v>0</v>
      </c>
      <c r="BE99" s="4"/>
      <c r="BT99" s="141" t="s">
        <v>83</v>
      </c>
      <c r="BV99" s="141" t="s">
        <v>75</v>
      </c>
      <c r="BW99" s="141" t="s">
        <v>97</v>
      </c>
      <c r="BX99" s="141" t="s">
        <v>93</v>
      </c>
      <c r="CL99" s="141" t="s">
        <v>1</v>
      </c>
    </row>
    <row r="100" s="4" customFormat="1" ht="16.5" customHeight="1">
      <c r="A100" s="119" t="s">
        <v>77</v>
      </c>
      <c r="B100" s="70"/>
      <c r="C100" s="133"/>
      <c r="D100" s="133"/>
      <c r="E100" s="134" t="s">
        <v>98</v>
      </c>
      <c r="F100" s="134"/>
      <c r="G100" s="134"/>
      <c r="H100" s="134"/>
      <c r="I100" s="134"/>
      <c r="J100" s="133"/>
      <c r="K100" s="134" t="s">
        <v>99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'51.2 - PS 01.2 Elektroins...'!J32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96</v>
      </c>
      <c r="AR100" s="72"/>
      <c r="AS100" s="137">
        <v>0</v>
      </c>
      <c r="AT100" s="138">
        <f>ROUND(SUM(AV100:AW100),2)</f>
        <v>0</v>
      </c>
      <c r="AU100" s="139">
        <f>'51.2 - PS 01.2 Elektroins...'!P124</f>
        <v>0</v>
      </c>
      <c r="AV100" s="138">
        <f>'51.2 - PS 01.2 Elektroins...'!J35</f>
        <v>0</v>
      </c>
      <c r="AW100" s="138">
        <f>'51.2 - PS 01.2 Elektroins...'!J36</f>
        <v>0</v>
      </c>
      <c r="AX100" s="138">
        <f>'51.2 - PS 01.2 Elektroins...'!J37</f>
        <v>0</v>
      </c>
      <c r="AY100" s="138">
        <f>'51.2 - PS 01.2 Elektroins...'!J38</f>
        <v>0</v>
      </c>
      <c r="AZ100" s="138">
        <f>'51.2 - PS 01.2 Elektroins...'!F35</f>
        <v>0</v>
      </c>
      <c r="BA100" s="138">
        <f>'51.2 - PS 01.2 Elektroins...'!F36</f>
        <v>0</v>
      </c>
      <c r="BB100" s="138">
        <f>'51.2 - PS 01.2 Elektroins...'!F37</f>
        <v>0</v>
      </c>
      <c r="BC100" s="138">
        <f>'51.2 - PS 01.2 Elektroins...'!F38</f>
        <v>0</v>
      </c>
      <c r="BD100" s="140">
        <f>'51.2 - PS 01.2 Elektroins...'!F39</f>
        <v>0</v>
      </c>
      <c r="BE100" s="4"/>
      <c r="BT100" s="141" t="s">
        <v>83</v>
      </c>
      <c r="BV100" s="141" t="s">
        <v>75</v>
      </c>
      <c r="BW100" s="141" t="s">
        <v>100</v>
      </c>
      <c r="BX100" s="141" t="s">
        <v>93</v>
      </c>
      <c r="CL100" s="141" t="s">
        <v>1</v>
      </c>
    </row>
    <row r="101" s="7" customFormat="1" ht="16.5" customHeight="1">
      <c r="A101" s="119" t="s">
        <v>77</v>
      </c>
      <c r="B101" s="120"/>
      <c r="C101" s="121"/>
      <c r="D101" s="122" t="s">
        <v>101</v>
      </c>
      <c r="E101" s="122"/>
      <c r="F101" s="122"/>
      <c r="G101" s="122"/>
      <c r="H101" s="122"/>
      <c r="I101" s="123"/>
      <c r="J101" s="122" t="s">
        <v>102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'101 - VON'!J30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102</v>
      </c>
      <c r="AR101" s="126"/>
      <c r="AS101" s="142">
        <v>0</v>
      </c>
      <c r="AT101" s="143">
        <f>ROUND(SUM(AV101:AW101),2)</f>
        <v>0</v>
      </c>
      <c r="AU101" s="144">
        <f>'101 - VON'!P117</f>
        <v>0</v>
      </c>
      <c r="AV101" s="143">
        <f>'101 - VON'!J33</f>
        <v>0</v>
      </c>
      <c r="AW101" s="143">
        <f>'101 - VON'!J34</f>
        <v>0</v>
      </c>
      <c r="AX101" s="143">
        <f>'101 - VON'!J35</f>
        <v>0</v>
      </c>
      <c r="AY101" s="143">
        <f>'101 - VON'!J36</f>
        <v>0</v>
      </c>
      <c r="AZ101" s="143">
        <f>'101 - VON'!F33</f>
        <v>0</v>
      </c>
      <c r="BA101" s="143">
        <f>'101 - VON'!F34</f>
        <v>0</v>
      </c>
      <c r="BB101" s="143">
        <f>'101 - VON'!F35</f>
        <v>0</v>
      </c>
      <c r="BC101" s="143">
        <f>'101 - VON'!F36</f>
        <v>0</v>
      </c>
      <c r="BD101" s="145">
        <f>'101 - VON'!F37</f>
        <v>0</v>
      </c>
      <c r="BE101" s="7"/>
      <c r="BT101" s="131" t="s">
        <v>81</v>
      </c>
      <c r="BV101" s="131" t="s">
        <v>75</v>
      </c>
      <c r="BW101" s="131" t="s">
        <v>103</v>
      </c>
      <c r="BX101" s="131" t="s">
        <v>5</v>
      </c>
      <c r="CL101" s="131" t="s">
        <v>1</v>
      </c>
      <c r="CM101" s="131" t="s">
        <v>83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sheetProtection sheet="1" formatColumns="0" formatRows="0" objects="1" scenarios="1" spinCount="100000" saltValue="K61sKYp7WIU8duBg+CVhSkfjkuvtPhxTJ3J9NRO+ZLpyvcvDqZL6aUP3IgtUf7LJmRSzHBplkhdB56Q8E9GOHg==" hashValue="tjceXmHxk6uuqs1N0ju3O4wShWbJ4XPNzFoZ+Al55MZ5JVi4S5i0MLoakrDETe4NzQ2at8OR5F+HOqxhfUDXnQ==" algorithmName="SHA-512" password="CC35"/>
  <mergeCells count="6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E99:I99"/>
    <mergeCell ref="K99:AF99"/>
    <mergeCell ref="E100:I100"/>
    <mergeCell ref="K100:AF100"/>
    <mergeCell ref="D101:H101"/>
    <mergeCell ref="J101:AF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94:AM94"/>
    <mergeCell ref="AN94:AP94"/>
  </mergeCells>
  <hyperlinks>
    <hyperlink ref="A95" location="'01 - SO 01 Zásobovací vod...'!C2" display="/"/>
    <hyperlink ref="A96" location="'02 - SO 02 Dochlorovací s...'!C2" display="/"/>
    <hyperlink ref="A97" location="'02.1 - SO 02.1 Elektroins...'!C2" display="/"/>
    <hyperlink ref="A99" location="'51.1 - PS 01.1 Technologi...'!C2" display="/"/>
    <hyperlink ref="A100" location="'51.2 - PS 01.2 Elektroins...'!C2" display="/"/>
    <hyperlink ref="A101" location="'101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83</v>
      </c>
    </row>
    <row r="4" s="1" customFormat="1" ht="24.96" customHeight="1">
      <c r="B4" s="20"/>
      <c r="D4" s="150" t="s">
        <v>104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Koněprusy - Vodovodní přivaděč</v>
      </c>
      <c r="F7" s="152"/>
      <c r="G7" s="152"/>
      <c r="H7" s="152"/>
      <c r="I7" s="146"/>
      <c r="L7" s="20"/>
    </row>
    <row r="8" s="2" customFormat="1" ht="12" customHeight="1">
      <c r="A8" s="38"/>
      <c r="B8" s="44"/>
      <c r="C8" s="38"/>
      <c r="D8" s="152" t="s">
        <v>105</v>
      </c>
      <c r="E8" s="38"/>
      <c r="F8" s="38"/>
      <c r="G8" s="38"/>
      <c r="H8" s="38"/>
      <c r="I8" s="15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5" t="s">
        <v>106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6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6" t="s">
        <v>22</v>
      </c>
      <c r="J12" s="157" t="str">
        <f>'Rekapitulace stavby'!AN8</f>
        <v>17. 9. 2019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6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6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27</v>
      </c>
      <c r="E17" s="38"/>
      <c r="F17" s="38"/>
      <c r="G17" s="38"/>
      <c r="H17" s="38"/>
      <c r="I17" s="15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29</v>
      </c>
      <c r="E20" s="38"/>
      <c r="F20" s="38"/>
      <c r="G20" s="38"/>
      <c r="H20" s="38"/>
      <c r="I20" s="156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6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31</v>
      </c>
      <c r="E23" s="38"/>
      <c r="F23" s="38"/>
      <c r="G23" s="38"/>
      <c r="H23" s="38"/>
      <c r="I23" s="156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6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32</v>
      </c>
      <c r="E26" s="38"/>
      <c r="F26" s="38"/>
      <c r="G26" s="38"/>
      <c r="H26" s="38"/>
      <c r="I26" s="15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61"/>
      <c r="J27" s="158"/>
      <c r="K27" s="158"/>
      <c r="L27" s="162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3"/>
      <c r="E29" s="163"/>
      <c r="F29" s="163"/>
      <c r="G29" s="163"/>
      <c r="H29" s="163"/>
      <c r="I29" s="164"/>
      <c r="J29" s="163"/>
      <c r="K29" s="16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5" t="s">
        <v>33</v>
      </c>
      <c r="E30" s="38"/>
      <c r="F30" s="38"/>
      <c r="G30" s="38"/>
      <c r="H30" s="38"/>
      <c r="I30" s="154"/>
      <c r="J30" s="166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7" t="s">
        <v>35</v>
      </c>
      <c r="G32" s="38"/>
      <c r="H32" s="38"/>
      <c r="I32" s="168" t="s">
        <v>34</v>
      </c>
      <c r="J32" s="167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9" t="s">
        <v>37</v>
      </c>
      <c r="E33" s="152" t="s">
        <v>38</v>
      </c>
      <c r="F33" s="170">
        <f>ROUND((SUM(BE126:BE558)),  2)</f>
        <v>0</v>
      </c>
      <c r="G33" s="38"/>
      <c r="H33" s="38"/>
      <c r="I33" s="171">
        <v>0.20999999999999999</v>
      </c>
      <c r="J33" s="170">
        <f>ROUND(((SUM(BE126:BE558))*I33),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39</v>
      </c>
      <c r="F34" s="170">
        <f>ROUND((SUM(BF126:BF558)),  2)</f>
        <v>0</v>
      </c>
      <c r="G34" s="38"/>
      <c r="H34" s="38"/>
      <c r="I34" s="171">
        <v>0.14999999999999999</v>
      </c>
      <c r="J34" s="170">
        <f>ROUND(((SUM(BF126:BF558))*I34),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40</v>
      </c>
      <c r="F35" s="170">
        <f>ROUND((SUM(BG126:BG558)),  2)</f>
        <v>0</v>
      </c>
      <c r="G35" s="38"/>
      <c r="H35" s="38"/>
      <c r="I35" s="171">
        <v>0.20999999999999999</v>
      </c>
      <c r="J35" s="17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41</v>
      </c>
      <c r="F36" s="170">
        <f>ROUND((SUM(BH126:BH558)),  2)</f>
        <v>0</v>
      </c>
      <c r="G36" s="38"/>
      <c r="H36" s="38"/>
      <c r="I36" s="171">
        <v>0.14999999999999999</v>
      </c>
      <c r="J36" s="17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42</v>
      </c>
      <c r="F37" s="170">
        <f>ROUND((SUM(BI126:BI558)),  2)</f>
        <v>0</v>
      </c>
      <c r="G37" s="38"/>
      <c r="H37" s="38"/>
      <c r="I37" s="171">
        <v>0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2"/>
      <c r="D39" s="173" t="s">
        <v>43</v>
      </c>
      <c r="E39" s="174"/>
      <c r="F39" s="174"/>
      <c r="G39" s="175" t="s">
        <v>44</v>
      </c>
      <c r="H39" s="176" t="s">
        <v>45</v>
      </c>
      <c r="I39" s="177"/>
      <c r="J39" s="178">
        <f>SUM(J30:J37)</f>
        <v>0</v>
      </c>
      <c r="K39" s="179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6"/>
      <c r="L41" s="20"/>
    </row>
    <row r="42" s="1" customFormat="1" ht="14.4" customHeight="1">
      <c r="B42" s="20"/>
      <c r="I42" s="146"/>
      <c r="L42" s="20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Koněprusy - Vodovodní přivaděč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SO 01 Zásobovací vodovodní řad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56" t="s">
        <v>22</v>
      </c>
      <c r="J89" s="79" t="str">
        <f>IF(J12="","",J12)</f>
        <v>17. 9. 2019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56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56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7" t="s">
        <v>108</v>
      </c>
      <c r="D94" s="198"/>
      <c r="E94" s="198"/>
      <c r="F94" s="198"/>
      <c r="G94" s="198"/>
      <c r="H94" s="198"/>
      <c r="I94" s="199"/>
      <c r="J94" s="200" t="s">
        <v>109</v>
      </c>
      <c r="K94" s="19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1" t="s">
        <v>110</v>
      </c>
      <c r="D96" s="40"/>
      <c r="E96" s="40"/>
      <c r="F96" s="40"/>
      <c r="G96" s="40"/>
      <c r="H96" s="40"/>
      <c r="I96" s="154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202"/>
      <c r="C97" s="203"/>
      <c r="D97" s="204" t="s">
        <v>112</v>
      </c>
      <c r="E97" s="205"/>
      <c r="F97" s="205"/>
      <c r="G97" s="205"/>
      <c r="H97" s="205"/>
      <c r="I97" s="206"/>
      <c r="J97" s="207">
        <f>J127</f>
        <v>0</v>
      </c>
      <c r="K97" s="203"/>
      <c r="L97" s="20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9"/>
      <c r="C98" s="133"/>
      <c r="D98" s="210" t="s">
        <v>113</v>
      </c>
      <c r="E98" s="211"/>
      <c r="F98" s="211"/>
      <c r="G98" s="211"/>
      <c r="H98" s="211"/>
      <c r="I98" s="212"/>
      <c r="J98" s="213">
        <f>J128</f>
        <v>0</v>
      </c>
      <c r="K98" s="133"/>
      <c r="L98" s="21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9"/>
      <c r="C99" s="133"/>
      <c r="D99" s="210" t="s">
        <v>114</v>
      </c>
      <c r="E99" s="211"/>
      <c r="F99" s="211"/>
      <c r="G99" s="211"/>
      <c r="H99" s="211"/>
      <c r="I99" s="212"/>
      <c r="J99" s="213">
        <f>J324</f>
        <v>0</v>
      </c>
      <c r="K99" s="133"/>
      <c r="L99" s="21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9"/>
      <c r="C100" s="133"/>
      <c r="D100" s="210" t="s">
        <v>115</v>
      </c>
      <c r="E100" s="211"/>
      <c r="F100" s="211"/>
      <c r="G100" s="211"/>
      <c r="H100" s="211"/>
      <c r="I100" s="212"/>
      <c r="J100" s="213">
        <f>J340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116</v>
      </c>
      <c r="E101" s="211"/>
      <c r="F101" s="211"/>
      <c r="G101" s="211"/>
      <c r="H101" s="211"/>
      <c r="I101" s="212"/>
      <c r="J101" s="213">
        <f>J388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117</v>
      </c>
      <c r="E102" s="211"/>
      <c r="F102" s="211"/>
      <c r="G102" s="211"/>
      <c r="H102" s="211"/>
      <c r="I102" s="212"/>
      <c r="J102" s="213">
        <f>J511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3"/>
      <c r="D103" s="210" t="s">
        <v>118</v>
      </c>
      <c r="E103" s="211"/>
      <c r="F103" s="211"/>
      <c r="G103" s="211"/>
      <c r="H103" s="211"/>
      <c r="I103" s="212"/>
      <c r="J103" s="213">
        <f>J530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9"/>
      <c r="C104" s="133"/>
      <c r="D104" s="210" t="s">
        <v>119</v>
      </c>
      <c r="E104" s="211"/>
      <c r="F104" s="211"/>
      <c r="G104" s="211"/>
      <c r="H104" s="211"/>
      <c r="I104" s="212"/>
      <c r="J104" s="213">
        <f>J552</f>
        <v>0</v>
      </c>
      <c r="K104" s="133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2"/>
      <c r="C105" s="203"/>
      <c r="D105" s="204" t="s">
        <v>120</v>
      </c>
      <c r="E105" s="205"/>
      <c r="F105" s="205"/>
      <c r="G105" s="205"/>
      <c r="H105" s="205"/>
      <c r="I105" s="206"/>
      <c r="J105" s="207">
        <f>J554</f>
        <v>0</v>
      </c>
      <c r="K105" s="203"/>
      <c r="L105" s="20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9"/>
      <c r="C106" s="133"/>
      <c r="D106" s="210" t="s">
        <v>121</v>
      </c>
      <c r="E106" s="211"/>
      <c r="F106" s="211"/>
      <c r="G106" s="211"/>
      <c r="H106" s="211"/>
      <c r="I106" s="212"/>
      <c r="J106" s="213">
        <f>J555</f>
        <v>0</v>
      </c>
      <c r="K106" s="133"/>
      <c r="L106" s="21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2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5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122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6" t="str">
        <f>E7</f>
        <v>Koněprusy - Vodovodní přivaděč</v>
      </c>
      <c r="F116" s="32"/>
      <c r="G116" s="32"/>
      <c r="H116" s="32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105</v>
      </c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01 - SO 01 Zásobovací vodovodní řad</v>
      </c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156" t="s">
        <v>22</v>
      </c>
      <c r="J120" s="79" t="str">
        <f>IF(J12="","",J12)</f>
        <v>17. 9. 2019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156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156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5"/>
      <c r="B125" s="216"/>
      <c r="C125" s="217" t="s">
        <v>123</v>
      </c>
      <c r="D125" s="218" t="s">
        <v>58</v>
      </c>
      <c r="E125" s="218" t="s">
        <v>54</v>
      </c>
      <c r="F125" s="218" t="s">
        <v>55</v>
      </c>
      <c r="G125" s="218" t="s">
        <v>124</v>
      </c>
      <c r="H125" s="218" t="s">
        <v>125</v>
      </c>
      <c r="I125" s="219" t="s">
        <v>126</v>
      </c>
      <c r="J125" s="218" t="s">
        <v>109</v>
      </c>
      <c r="K125" s="220" t="s">
        <v>127</v>
      </c>
      <c r="L125" s="221"/>
      <c r="M125" s="100" t="s">
        <v>1</v>
      </c>
      <c r="N125" s="101" t="s">
        <v>37</v>
      </c>
      <c r="O125" s="101" t="s">
        <v>128</v>
      </c>
      <c r="P125" s="101" t="s">
        <v>129</v>
      </c>
      <c r="Q125" s="101" t="s">
        <v>130</v>
      </c>
      <c r="R125" s="101" t="s">
        <v>131</v>
      </c>
      <c r="S125" s="101" t="s">
        <v>132</v>
      </c>
      <c r="T125" s="102" t="s">
        <v>133</v>
      </c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</row>
    <row r="126" s="2" customFormat="1" ht="22.8" customHeight="1">
      <c r="A126" s="38"/>
      <c r="B126" s="39"/>
      <c r="C126" s="107" t="s">
        <v>134</v>
      </c>
      <c r="D126" s="40"/>
      <c r="E126" s="40"/>
      <c r="F126" s="40"/>
      <c r="G126" s="40"/>
      <c r="H126" s="40"/>
      <c r="I126" s="154"/>
      <c r="J126" s="222">
        <f>BK126</f>
        <v>0</v>
      </c>
      <c r="K126" s="40"/>
      <c r="L126" s="44"/>
      <c r="M126" s="103"/>
      <c r="N126" s="223"/>
      <c r="O126" s="104"/>
      <c r="P126" s="224">
        <f>P127+P554</f>
        <v>0</v>
      </c>
      <c r="Q126" s="104"/>
      <c r="R126" s="224">
        <f>R127+R554</f>
        <v>118.37833021000002</v>
      </c>
      <c r="S126" s="104"/>
      <c r="T126" s="225">
        <f>T127+T554</f>
        <v>119.49124000000001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111</v>
      </c>
      <c r="BK126" s="226">
        <f>BK127+BK554</f>
        <v>0</v>
      </c>
    </row>
    <row r="127" s="12" customFormat="1" ht="25.92" customHeight="1">
      <c r="A127" s="12"/>
      <c r="B127" s="227"/>
      <c r="C127" s="228"/>
      <c r="D127" s="229" t="s">
        <v>72</v>
      </c>
      <c r="E127" s="230" t="s">
        <v>135</v>
      </c>
      <c r="F127" s="230" t="s">
        <v>136</v>
      </c>
      <c r="G127" s="228"/>
      <c r="H127" s="228"/>
      <c r="I127" s="231"/>
      <c r="J127" s="232">
        <f>BK127</f>
        <v>0</v>
      </c>
      <c r="K127" s="228"/>
      <c r="L127" s="233"/>
      <c r="M127" s="234"/>
      <c r="N127" s="235"/>
      <c r="O127" s="235"/>
      <c r="P127" s="236">
        <f>P128+P324+P340+P388+P511+P530+P552</f>
        <v>0</v>
      </c>
      <c r="Q127" s="235"/>
      <c r="R127" s="236">
        <f>R128+R324+R340+R388+R511+R530+R552</f>
        <v>118.06957021000001</v>
      </c>
      <c r="S127" s="235"/>
      <c r="T127" s="237">
        <f>T128+T324+T340+T388+T511+T530+T552</f>
        <v>119.49124000000001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8" t="s">
        <v>81</v>
      </c>
      <c r="AT127" s="239" t="s">
        <v>72</v>
      </c>
      <c r="AU127" s="239" t="s">
        <v>73</v>
      </c>
      <c r="AY127" s="238" t="s">
        <v>137</v>
      </c>
      <c r="BK127" s="240">
        <f>BK128+BK324+BK340+BK388+BK511+BK530+BK552</f>
        <v>0</v>
      </c>
    </row>
    <row r="128" s="12" customFormat="1" ht="22.8" customHeight="1">
      <c r="A128" s="12"/>
      <c r="B128" s="227"/>
      <c r="C128" s="228"/>
      <c r="D128" s="229" t="s">
        <v>72</v>
      </c>
      <c r="E128" s="241" t="s">
        <v>81</v>
      </c>
      <c r="F128" s="241" t="s">
        <v>138</v>
      </c>
      <c r="G128" s="228"/>
      <c r="H128" s="228"/>
      <c r="I128" s="231"/>
      <c r="J128" s="242">
        <f>BK128</f>
        <v>0</v>
      </c>
      <c r="K128" s="228"/>
      <c r="L128" s="233"/>
      <c r="M128" s="234"/>
      <c r="N128" s="235"/>
      <c r="O128" s="235"/>
      <c r="P128" s="236">
        <f>SUM(P129:P323)</f>
        <v>0</v>
      </c>
      <c r="Q128" s="235"/>
      <c r="R128" s="236">
        <f>SUM(R129:R323)</f>
        <v>2.4712369700000001</v>
      </c>
      <c r="S128" s="235"/>
      <c r="T128" s="237">
        <f>SUM(T129:T323)</f>
        <v>119.49124000000001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81</v>
      </c>
      <c r="AT128" s="239" t="s">
        <v>72</v>
      </c>
      <c r="AU128" s="239" t="s">
        <v>81</v>
      </c>
      <c r="AY128" s="238" t="s">
        <v>137</v>
      </c>
      <c r="BK128" s="240">
        <f>SUM(BK129:BK323)</f>
        <v>0</v>
      </c>
    </row>
    <row r="129" s="2" customFormat="1" ht="24" customHeight="1">
      <c r="A129" s="38"/>
      <c r="B129" s="39"/>
      <c r="C129" s="243" t="s">
        <v>81</v>
      </c>
      <c r="D129" s="243" t="s">
        <v>139</v>
      </c>
      <c r="E129" s="244" t="s">
        <v>140</v>
      </c>
      <c r="F129" s="245" t="s">
        <v>141</v>
      </c>
      <c r="G129" s="246" t="s">
        <v>142</v>
      </c>
      <c r="H129" s="247">
        <v>43.560000000000002</v>
      </c>
      <c r="I129" s="248"/>
      <c r="J129" s="249">
        <f>ROUND(I129*H129,2)</f>
        <v>0</v>
      </c>
      <c r="K129" s="245" t="s">
        <v>143</v>
      </c>
      <c r="L129" s="44"/>
      <c r="M129" s="250" t="s">
        <v>1</v>
      </c>
      <c r="N129" s="251" t="s">
        <v>38</v>
      </c>
      <c r="O129" s="91"/>
      <c r="P129" s="252">
        <f>O129*H129</f>
        <v>0</v>
      </c>
      <c r="Q129" s="252">
        <v>0</v>
      </c>
      <c r="R129" s="252">
        <f>Q129*H129</f>
        <v>0</v>
      </c>
      <c r="S129" s="252">
        <v>0.29999999999999999</v>
      </c>
      <c r="T129" s="253">
        <f>S129*H129</f>
        <v>13.068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4" t="s">
        <v>144</v>
      </c>
      <c r="AT129" s="254" t="s">
        <v>139</v>
      </c>
      <c r="AU129" s="254" t="s">
        <v>83</v>
      </c>
      <c r="AY129" s="17" t="s">
        <v>137</v>
      </c>
      <c r="BE129" s="255">
        <f>IF(N129="základní",J129,0)</f>
        <v>0</v>
      </c>
      <c r="BF129" s="255">
        <f>IF(N129="snížená",J129,0)</f>
        <v>0</v>
      </c>
      <c r="BG129" s="255">
        <f>IF(N129="zákl. přenesená",J129,0)</f>
        <v>0</v>
      </c>
      <c r="BH129" s="255">
        <f>IF(N129="sníž. přenesená",J129,0)</f>
        <v>0</v>
      </c>
      <c r="BI129" s="255">
        <f>IF(N129="nulová",J129,0)</f>
        <v>0</v>
      </c>
      <c r="BJ129" s="17" t="s">
        <v>81</v>
      </c>
      <c r="BK129" s="255">
        <f>ROUND(I129*H129,2)</f>
        <v>0</v>
      </c>
      <c r="BL129" s="17" t="s">
        <v>144</v>
      </c>
      <c r="BM129" s="254" t="s">
        <v>145</v>
      </c>
    </row>
    <row r="130" s="13" customFormat="1">
      <c r="A130" s="13"/>
      <c r="B130" s="256"/>
      <c r="C130" s="257"/>
      <c r="D130" s="258" t="s">
        <v>146</v>
      </c>
      <c r="E130" s="259" t="s">
        <v>1</v>
      </c>
      <c r="F130" s="260" t="s">
        <v>147</v>
      </c>
      <c r="G130" s="257"/>
      <c r="H130" s="259" t="s">
        <v>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146</v>
      </c>
      <c r="AU130" s="266" t="s">
        <v>83</v>
      </c>
      <c r="AV130" s="13" t="s">
        <v>81</v>
      </c>
      <c r="AW130" s="13" t="s">
        <v>30</v>
      </c>
      <c r="AX130" s="13" t="s">
        <v>73</v>
      </c>
      <c r="AY130" s="266" t="s">
        <v>137</v>
      </c>
    </row>
    <row r="131" s="14" customFormat="1">
      <c r="A131" s="14"/>
      <c r="B131" s="267"/>
      <c r="C131" s="268"/>
      <c r="D131" s="258" t="s">
        <v>146</v>
      </c>
      <c r="E131" s="269" t="s">
        <v>1</v>
      </c>
      <c r="F131" s="270" t="s">
        <v>148</v>
      </c>
      <c r="G131" s="268"/>
      <c r="H131" s="271">
        <v>36.810000000000002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7" t="s">
        <v>146</v>
      </c>
      <c r="AU131" s="277" t="s">
        <v>83</v>
      </c>
      <c r="AV131" s="14" t="s">
        <v>83</v>
      </c>
      <c r="AW131" s="14" t="s">
        <v>30</v>
      </c>
      <c r="AX131" s="14" t="s">
        <v>73</v>
      </c>
      <c r="AY131" s="277" t="s">
        <v>137</v>
      </c>
    </row>
    <row r="132" s="14" customFormat="1">
      <c r="A132" s="14"/>
      <c r="B132" s="267"/>
      <c r="C132" s="268"/>
      <c r="D132" s="258" t="s">
        <v>146</v>
      </c>
      <c r="E132" s="269" t="s">
        <v>1</v>
      </c>
      <c r="F132" s="270" t="s">
        <v>149</v>
      </c>
      <c r="G132" s="268"/>
      <c r="H132" s="271">
        <v>6.75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7" t="s">
        <v>146</v>
      </c>
      <c r="AU132" s="277" t="s">
        <v>83</v>
      </c>
      <c r="AV132" s="14" t="s">
        <v>83</v>
      </c>
      <c r="AW132" s="14" t="s">
        <v>30</v>
      </c>
      <c r="AX132" s="14" t="s">
        <v>73</v>
      </c>
      <c r="AY132" s="277" t="s">
        <v>137</v>
      </c>
    </row>
    <row r="133" s="15" customFormat="1">
      <c r="A133" s="15"/>
      <c r="B133" s="278"/>
      <c r="C133" s="279"/>
      <c r="D133" s="258" t="s">
        <v>146</v>
      </c>
      <c r="E133" s="280" t="s">
        <v>1</v>
      </c>
      <c r="F133" s="281" t="s">
        <v>150</v>
      </c>
      <c r="G133" s="279"/>
      <c r="H133" s="282">
        <v>43.560000000000002</v>
      </c>
      <c r="I133" s="283"/>
      <c r="J133" s="279"/>
      <c r="K133" s="279"/>
      <c r="L133" s="284"/>
      <c r="M133" s="285"/>
      <c r="N133" s="286"/>
      <c r="O133" s="286"/>
      <c r="P133" s="286"/>
      <c r="Q133" s="286"/>
      <c r="R133" s="286"/>
      <c r="S133" s="286"/>
      <c r="T133" s="28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8" t="s">
        <v>146</v>
      </c>
      <c r="AU133" s="288" t="s">
        <v>83</v>
      </c>
      <c r="AV133" s="15" t="s">
        <v>144</v>
      </c>
      <c r="AW133" s="15" t="s">
        <v>30</v>
      </c>
      <c r="AX133" s="15" t="s">
        <v>81</v>
      </c>
      <c r="AY133" s="288" t="s">
        <v>137</v>
      </c>
    </row>
    <row r="134" s="2" customFormat="1" ht="24" customHeight="1">
      <c r="A134" s="38"/>
      <c r="B134" s="39"/>
      <c r="C134" s="243" t="s">
        <v>83</v>
      </c>
      <c r="D134" s="243" t="s">
        <v>139</v>
      </c>
      <c r="E134" s="244" t="s">
        <v>151</v>
      </c>
      <c r="F134" s="245" t="s">
        <v>152</v>
      </c>
      <c r="G134" s="246" t="s">
        <v>142</v>
      </c>
      <c r="H134" s="247">
        <v>129.96000000000001</v>
      </c>
      <c r="I134" s="248"/>
      <c r="J134" s="249">
        <f>ROUND(I134*H134,2)</f>
        <v>0</v>
      </c>
      <c r="K134" s="245" t="s">
        <v>143</v>
      </c>
      <c r="L134" s="44"/>
      <c r="M134" s="250" t="s">
        <v>1</v>
      </c>
      <c r="N134" s="251" t="s">
        <v>38</v>
      </c>
      <c r="O134" s="91"/>
      <c r="P134" s="252">
        <f>O134*H134</f>
        <v>0</v>
      </c>
      <c r="Q134" s="252">
        <v>0</v>
      </c>
      <c r="R134" s="252">
        <f>Q134*H134</f>
        <v>0</v>
      </c>
      <c r="S134" s="252">
        <v>0.44</v>
      </c>
      <c r="T134" s="253">
        <f>S134*H134</f>
        <v>57.182400000000001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4" t="s">
        <v>144</v>
      </c>
      <c r="AT134" s="254" t="s">
        <v>139</v>
      </c>
      <c r="AU134" s="254" t="s">
        <v>83</v>
      </c>
      <c r="AY134" s="17" t="s">
        <v>137</v>
      </c>
      <c r="BE134" s="255">
        <f>IF(N134="základní",J134,0)</f>
        <v>0</v>
      </c>
      <c r="BF134" s="255">
        <f>IF(N134="snížená",J134,0)</f>
        <v>0</v>
      </c>
      <c r="BG134" s="255">
        <f>IF(N134="zákl. přenesená",J134,0)</f>
        <v>0</v>
      </c>
      <c r="BH134" s="255">
        <f>IF(N134="sníž. přenesená",J134,0)</f>
        <v>0</v>
      </c>
      <c r="BI134" s="255">
        <f>IF(N134="nulová",J134,0)</f>
        <v>0</v>
      </c>
      <c r="BJ134" s="17" t="s">
        <v>81</v>
      </c>
      <c r="BK134" s="255">
        <f>ROUND(I134*H134,2)</f>
        <v>0</v>
      </c>
      <c r="BL134" s="17" t="s">
        <v>144</v>
      </c>
      <c r="BM134" s="254" t="s">
        <v>153</v>
      </c>
    </row>
    <row r="135" s="13" customFormat="1">
      <c r="A135" s="13"/>
      <c r="B135" s="256"/>
      <c r="C135" s="257"/>
      <c r="D135" s="258" t="s">
        <v>146</v>
      </c>
      <c r="E135" s="259" t="s">
        <v>1</v>
      </c>
      <c r="F135" s="260" t="s">
        <v>147</v>
      </c>
      <c r="G135" s="257"/>
      <c r="H135" s="259" t="s">
        <v>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146</v>
      </c>
      <c r="AU135" s="266" t="s">
        <v>83</v>
      </c>
      <c r="AV135" s="13" t="s">
        <v>81</v>
      </c>
      <c r="AW135" s="13" t="s">
        <v>30</v>
      </c>
      <c r="AX135" s="13" t="s">
        <v>73</v>
      </c>
      <c r="AY135" s="266" t="s">
        <v>137</v>
      </c>
    </row>
    <row r="136" s="14" customFormat="1">
      <c r="A136" s="14"/>
      <c r="B136" s="267"/>
      <c r="C136" s="268"/>
      <c r="D136" s="258" t="s">
        <v>146</v>
      </c>
      <c r="E136" s="269" t="s">
        <v>1</v>
      </c>
      <c r="F136" s="270" t="s">
        <v>154</v>
      </c>
      <c r="G136" s="268"/>
      <c r="H136" s="271">
        <v>40.68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7" t="s">
        <v>146</v>
      </c>
      <c r="AU136" s="277" t="s">
        <v>83</v>
      </c>
      <c r="AV136" s="14" t="s">
        <v>83</v>
      </c>
      <c r="AW136" s="14" t="s">
        <v>30</v>
      </c>
      <c r="AX136" s="14" t="s">
        <v>73</v>
      </c>
      <c r="AY136" s="277" t="s">
        <v>137</v>
      </c>
    </row>
    <row r="137" s="14" customFormat="1">
      <c r="A137" s="14"/>
      <c r="B137" s="267"/>
      <c r="C137" s="268"/>
      <c r="D137" s="258" t="s">
        <v>146</v>
      </c>
      <c r="E137" s="269" t="s">
        <v>1</v>
      </c>
      <c r="F137" s="270" t="s">
        <v>155</v>
      </c>
      <c r="G137" s="268"/>
      <c r="H137" s="271">
        <v>45.719999999999999</v>
      </c>
      <c r="I137" s="272"/>
      <c r="J137" s="268"/>
      <c r="K137" s="268"/>
      <c r="L137" s="273"/>
      <c r="M137" s="274"/>
      <c r="N137" s="275"/>
      <c r="O137" s="275"/>
      <c r="P137" s="275"/>
      <c r="Q137" s="275"/>
      <c r="R137" s="275"/>
      <c r="S137" s="275"/>
      <c r="T137" s="27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7" t="s">
        <v>146</v>
      </c>
      <c r="AU137" s="277" t="s">
        <v>83</v>
      </c>
      <c r="AV137" s="14" t="s">
        <v>83</v>
      </c>
      <c r="AW137" s="14" t="s">
        <v>30</v>
      </c>
      <c r="AX137" s="14" t="s">
        <v>73</v>
      </c>
      <c r="AY137" s="277" t="s">
        <v>137</v>
      </c>
    </row>
    <row r="138" s="14" customFormat="1">
      <c r="A138" s="14"/>
      <c r="B138" s="267"/>
      <c r="C138" s="268"/>
      <c r="D138" s="258" t="s">
        <v>146</v>
      </c>
      <c r="E138" s="269" t="s">
        <v>1</v>
      </c>
      <c r="F138" s="270" t="s">
        <v>148</v>
      </c>
      <c r="G138" s="268"/>
      <c r="H138" s="271">
        <v>36.810000000000002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7" t="s">
        <v>146</v>
      </c>
      <c r="AU138" s="277" t="s">
        <v>83</v>
      </c>
      <c r="AV138" s="14" t="s">
        <v>83</v>
      </c>
      <c r="AW138" s="14" t="s">
        <v>30</v>
      </c>
      <c r="AX138" s="14" t="s">
        <v>73</v>
      </c>
      <c r="AY138" s="277" t="s">
        <v>137</v>
      </c>
    </row>
    <row r="139" s="14" customFormat="1">
      <c r="A139" s="14"/>
      <c r="B139" s="267"/>
      <c r="C139" s="268"/>
      <c r="D139" s="258" t="s">
        <v>146</v>
      </c>
      <c r="E139" s="269" t="s">
        <v>1</v>
      </c>
      <c r="F139" s="270" t="s">
        <v>149</v>
      </c>
      <c r="G139" s="268"/>
      <c r="H139" s="271">
        <v>6.75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7" t="s">
        <v>146</v>
      </c>
      <c r="AU139" s="277" t="s">
        <v>83</v>
      </c>
      <c r="AV139" s="14" t="s">
        <v>83</v>
      </c>
      <c r="AW139" s="14" t="s">
        <v>30</v>
      </c>
      <c r="AX139" s="14" t="s">
        <v>73</v>
      </c>
      <c r="AY139" s="277" t="s">
        <v>137</v>
      </c>
    </row>
    <row r="140" s="15" customFormat="1">
      <c r="A140" s="15"/>
      <c r="B140" s="278"/>
      <c r="C140" s="279"/>
      <c r="D140" s="258" t="s">
        <v>146</v>
      </c>
      <c r="E140" s="280" t="s">
        <v>1</v>
      </c>
      <c r="F140" s="281" t="s">
        <v>150</v>
      </c>
      <c r="G140" s="279"/>
      <c r="H140" s="282">
        <v>129.96000000000001</v>
      </c>
      <c r="I140" s="283"/>
      <c r="J140" s="279"/>
      <c r="K140" s="279"/>
      <c r="L140" s="284"/>
      <c r="M140" s="285"/>
      <c r="N140" s="286"/>
      <c r="O140" s="286"/>
      <c r="P140" s="286"/>
      <c r="Q140" s="286"/>
      <c r="R140" s="286"/>
      <c r="S140" s="286"/>
      <c r="T140" s="28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8" t="s">
        <v>146</v>
      </c>
      <c r="AU140" s="288" t="s">
        <v>83</v>
      </c>
      <c r="AV140" s="15" t="s">
        <v>144</v>
      </c>
      <c r="AW140" s="15" t="s">
        <v>30</v>
      </c>
      <c r="AX140" s="15" t="s">
        <v>81</v>
      </c>
      <c r="AY140" s="288" t="s">
        <v>137</v>
      </c>
    </row>
    <row r="141" s="2" customFormat="1" ht="24" customHeight="1">
      <c r="A141" s="38"/>
      <c r="B141" s="39"/>
      <c r="C141" s="243" t="s">
        <v>156</v>
      </c>
      <c r="D141" s="243" t="s">
        <v>139</v>
      </c>
      <c r="E141" s="244" t="s">
        <v>157</v>
      </c>
      <c r="F141" s="245" t="s">
        <v>158</v>
      </c>
      <c r="G141" s="246" t="s">
        <v>142</v>
      </c>
      <c r="H141" s="247">
        <v>66.040000000000006</v>
      </c>
      <c r="I141" s="248"/>
      <c r="J141" s="249">
        <f>ROUND(I141*H141,2)</f>
        <v>0</v>
      </c>
      <c r="K141" s="245" t="s">
        <v>143</v>
      </c>
      <c r="L141" s="44"/>
      <c r="M141" s="250" t="s">
        <v>1</v>
      </c>
      <c r="N141" s="251" t="s">
        <v>38</v>
      </c>
      <c r="O141" s="91"/>
      <c r="P141" s="252">
        <f>O141*H141</f>
        <v>0</v>
      </c>
      <c r="Q141" s="252">
        <v>0</v>
      </c>
      <c r="R141" s="252">
        <f>Q141*H141</f>
        <v>0</v>
      </c>
      <c r="S141" s="252">
        <v>0.22</v>
      </c>
      <c r="T141" s="253">
        <f>S141*H141</f>
        <v>14.528800000000002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4" t="s">
        <v>144</v>
      </c>
      <c r="AT141" s="254" t="s">
        <v>139</v>
      </c>
      <c r="AU141" s="254" t="s">
        <v>83</v>
      </c>
      <c r="AY141" s="17" t="s">
        <v>137</v>
      </c>
      <c r="BE141" s="255">
        <f>IF(N141="základní",J141,0)</f>
        <v>0</v>
      </c>
      <c r="BF141" s="255">
        <f>IF(N141="snížená",J141,0)</f>
        <v>0</v>
      </c>
      <c r="BG141" s="255">
        <f>IF(N141="zákl. přenesená",J141,0)</f>
        <v>0</v>
      </c>
      <c r="BH141" s="255">
        <f>IF(N141="sníž. přenesená",J141,0)</f>
        <v>0</v>
      </c>
      <c r="BI141" s="255">
        <f>IF(N141="nulová",J141,0)</f>
        <v>0</v>
      </c>
      <c r="BJ141" s="17" t="s">
        <v>81</v>
      </c>
      <c r="BK141" s="255">
        <f>ROUND(I141*H141,2)</f>
        <v>0</v>
      </c>
      <c r="BL141" s="17" t="s">
        <v>144</v>
      </c>
      <c r="BM141" s="254" t="s">
        <v>159</v>
      </c>
    </row>
    <row r="142" s="13" customFormat="1">
      <c r="A142" s="13"/>
      <c r="B142" s="256"/>
      <c r="C142" s="257"/>
      <c r="D142" s="258" t="s">
        <v>146</v>
      </c>
      <c r="E142" s="259" t="s">
        <v>1</v>
      </c>
      <c r="F142" s="260" t="s">
        <v>147</v>
      </c>
      <c r="G142" s="257"/>
      <c r="H142" s="259" t="s">
        <v>1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146</v>
      </c>
      <c r="AU142" s="266" t="s">
        <v>83</v>
      </c>
      <c r="AV142" s="13" t="s">
        <v>81</v>
      </c>
      <c r="AW142" s="13" t="s">
        <v>30</v>
      </c>
      <c r="AX142" s="13" t="s">
        <v>73</v>
      </c>
      <c r="AY142" s="266" t="s">
        <v>137</v>
      </c>
    </row>
    <row r="143" s="14" customFormat="1">
      <c r="A143" s="14"/>
      <c r="B143" s="267"/>
      <c r="C143" s="268"/>
      <c r="D143" s="258" t="s">
        <v>146</v>
      </c>
      <c r="E143" s="269" t="s">
        <v>1</v>
      </c>
      <c r="F143" s="270" t="s">
        <v>160</v>
      </c>
      <c r="G143" s="268"/>
      <c r="H143" s="271">
        <v>66.040000000000006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7" t="s">
        <v>146</v>
      </c>
      <c r="AU143" s="277" t="s">
        <v>83</v>
      </c>
      <c r="AV143" s="14" t="s">
        <v>83</v>
      </c>
      <c r="AW143" s="14" t="s">
        <v>30</v>
      </c>
      <c r="AX143" s="14" t="s">
        <v>73</v>
      </c>
      <c r="AY143" s="277" t="s">
        <v>137</v>
      </c>
    </row>
    <row r="144" s="15" customFormat="1">
      <c r="A144" s="15"/>
      <c r="B144" s="278"/>
      <c r="C144" s="279"/>
      <c r="D144" s="258" t="s">
        <v>146</v>
      </c>
      <c r="E144" s="280" t="s">
        <v>1</v>
      </c>
      <c r="F144" s="281" t="s">
        <v>150</v>
      </c>
      <c r="G144" s="279"/>
      <c r="H144" s="282">
        <v>66.040000000000006</v>
      </c>
      <c r="I144" s="283"/>
      <c r="J144" s="279"/>
      <c r="K144" s="279"/>
      <c r="L144" s="284"/>
      <c r="M144" s="285"/>
      <c r="N144" s="286"/>
      <c r="O144" s="286"/>
      <c r="P144" s="286"/>
      <c r="Q144" s="286"/>
      <c r="R144" s="286"/>
      <c r="S144" s="286"/>
      <c r="T144" s="28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8" t="s">
        <v>146</v>
      </c>
      <c r="AU144" s="288" t="s">
        <v>83</v>
      </c>
      <c r="AV144" s="15" t="s">
        <v>144</v>
      </c>
      <c r="AW144" s="15" t="s">
        <v>30</v>
      </c>
      <c r="AX144" s="15" t="s">
        <v>81</v>
      </c>
      <c r="AY144" s="288" t="s">
        <v>137</v>
      </c>
    </row>
    <row r="145" s="2" customFormat="1" ht="24" customHeight="1">
      <c r="A145" s="38"/>
      <c r="B145" s="39"/>
      <c r="C145" s="243" t="s">
        <v>144</v>
      </c>
      <c r="D145" s="243" t="s">
        <v>139</v>
      </c>
      <c r="E145" s="244" t="s">
        <v>161</v>
      </c>
      <c r="F145" s="245" t="s">
        <v>162</v>
      </c>
      <c r="G145" s="246" t="s">
        <v>142</v>
      </c>
      <c r="H145" s="247">
        <v>72.689999999999998</v>
      </c>
      <c r="I145" s="248"/>
      <c r="J145" s="249">
        <f>ROUND(I145*H145,2)</f>
        <v>0</v>
      </c>
      <c r="K145" s="245" t="s">
        <v>143</v>
      </c>
      <c r="L145" s="44"/>
      <c r="M145" s="250" t="s">
        <v>1</v>
      </c>
      <c r="N145" s="251" t="s">
        <v>38</v>
      </c>
      <c r="O145" s="91"/>
      <c r="P145" s="252">
        <f>O145*H145</f>
        <v>0</v>
      </c>
      <c r="Q145" s="252">
        <v>0</v>
      </c>
      <c r="R145" s="252">
        <f>Q145*H145</f>
        <v>0</v>
      </c>
      <c r="S145" s="252">
        <v>0.316</v>
      </c>
      <c r="T145" s="253">
        <f>S145*H145</f>
        <v>22.970040000000001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4" t="s">
        <v>144</v>
      </c>
      <c r="AT145" s="254" t="s">
        <v>139</v>
      </c>
      <c r="AU145" s="254" t="s">
        <v>83</v>
      </c>
      <c r="AY145" s="17" t="s">
        <v>137</v>
      </c>
      <c r="BE145" s="255">
        <f>IF(N145="základní",J145,0)</f>
        <v>0</v>
      </c>
      <c r="BF145" s="255">
        <f>IF(N145="snížená",J145,0)</f>
        <v>0</v>
      </c>
      <c r="BG145" s="255">
        <f>IF(N145="zákl. přenesená",J145,0)</f>
        <v>0</v>
      </c>
      <c r="BH145" s="255">
        <f>IF(N145="sníž. přenesená",J145,0)</f>
        <v>0</v>
      </c>
      <c r="BI145" s="255">
        <f>IF(N145="nulová",J145,0)</f>
        <v>0</v>
      </c>
      <c r="BJ145" s="17" t="s">
        <v>81</v>
      </c>
      <c r="BK145" s="255">
        <f>ROUND(I145*H145,2)</f>
        <v>0</v>
      </c>
      <c r="BL145" s="17" t="s">
        <v>144</v>
      </c>
      <c r="BM145" s="254" t="s">
        <v>163</v>
      </c>
    </row>
    <row r="146" s="13" customFormat="1">
      <c r="A146" s="13"/>
      <c r="B146" s="256"/>
      <c r="C146" s="257"/>
      <c r="D146" s="258" t="s">
        <v>146</v>
      </c>
      <c r="E146" s="259" t="s">
        <v>1</v>
      </c>
      <c r="F146" s="260" t="s">
        <v>147</v>
      </c>
      <c r="G146" s="257"/>
      <c r="H146" s="259" t="s">
        <v>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146</v>
      </c>
      <c r="AU146" s="266" t="s">
        <v>83</v>
      </c>
      <c r="AV146" s="13" t="s">
        <v>81</v>
      </c>
      <c r="AW146" s="13" t="s">
        <v>30</v>
      </c>
      <c r="AX146" s="13" t="s">
        <v>73</v>
      </c>
      <c r="AY146" s="266" t="s">
        <v>137</v>
      </c>
    </row>
    <row r="147" s="14" customFormat="1">
      <c r="A147" s="14"/>
      <c r="B147" s="267"/>
      <c r="C147" s="268"/>
      <c r="D147" s="258" t="s">
        <v>146</v>
      </c>
      <c r="E147" s="269" t="s">
        <v>1</v>
      </c>
      <c r="F147" s="270" t="s">
        <v>164</v>
      </c>
      <c r="G147" s="268"/>
      <c r="H147" s="271">
        <v>61.350000000000001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7" t="s">
        <v>146</v>
      </c>
      <c r="AU147" s="277" t="s">
        <v>83</v>
      </c>
      <c r="AV147" s="14" t="s">
        <v>83</v>
      </c>
      <c r="AW147" s="14" t="s">
        <v>30</v>
      </c>
      <c r="AX147" s="14" t="s">
        <v>73</v>
      </c>
      <c r="AY147" s="277" t="s">
        <v>137</v>
      </c>
    </row>
    <row r="148" s="14" customFormat="1">
      <c r="A148" s="14"/>
      <c r="B148" s="267"/>
      <c r="C148" s="268"/>
      <c r="D148" s="258" t="s">
        <v>146</v>
      </c>
      <c r="E148" s="269" t="s">
        <v>1</v>
      </c>
      <c r="F148" s="270" t="s">
        <v>165</v>
      </c>
      <c r="G148" s="268"/>
      <c r="H148" s="271">
        <v>11.34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7" t="s">
        <v>146</v>
      </c>
      <c r="AU148" s="277" t="s">
        <v>83</v>
      </c>
      <c r="AV148" s="14" t="s">
        <v>83</v>
      </c>
      <c r="AW148" s="14" t="s">
        <v>30</v>
      </c>
      <c r="AX148" s="14" t="s">
        <v>73</v>
      </c>
      <c r="AY148" s="277" t="s">
        <v>137</v>
      </c>
    </row>
    <row r="149" s="15" customFormat="1">
      <c r="A149" s="15"/>
      <c r="B149" s="278"/>
      <c r="C149" s="279"/>
      <c r="D149" s="258" t="s">
        <v>146</v>
      </c>
      <c r="E149" s="280" t="s">
        <v>1</v>
      </c>
      <c r="F149" s="281" t="s">
        <v>150</v>
      </c>
      <c r="G149" s="279"/>
      <c r="H149" s="282">
        <v>72.689999999999998</v>
      </c>
      <c r="I149" s="283"/>
      <c r="J149" s="279"/>
      <c r="K149" s="279"/>
      <c r="L149" s="284"/>
      <c r="M149" s="285"/>
      <c r="N149" s="286"/>
      <c r="O149" s="286"/>
      <c r="P149" s="286"/>
      <c r="Q149" s="286"/>
      <c r="R149" s="286"/>
      <c r="S149" s="286"/>
      <c r="T149" s="28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8" t="s">
        <v>146</v>
      </c>
      <c r="AU149" s="288" t="s">
        <v>83</v>
      </c>
      <c r="AV149" s="15" t="s">
        <v>144</v>
      </c>
      <c r="AW149" s="15" t="s">
        <v>30</v>
      </c>
      <c r="AX149" s="15" t="s">
        <v>81</v>
      </c>
      <c r="AY149" s="288" t="s">
        <v>137</v>
      </c>
    </row>
    <row r="150" s="2" customFormat="1" ht="24" customHeight="1">
      <c r="A150" s="38"/>
      <c r="B150" s="39"/>
      <c r="C150" s="243" t="s">
        <v>166</v>
      </c>
      <c r="D150" s="243" t="s">
        <v>139</v>
      </c>
      <c r="E150" s="244" t="s">
        <v>167</v>
      </c>
      <c r="F150" s="245" t="s">
        <v>168</v>
      </c>
      <c r="G150" s="246" t="s">
        <v>142</v>
      </c>
      <c r="H150" s="247">
        <v>114</v>
      </c>
      <c r="I150" s="248"/>
      <c r="J150" s="249">
        <f>ROUND(I150*H150,2)</f>
        <v>0</v>
      </c>
      <c r="K150" s="245" t="s">
        <v>143</v>
      </c>
      <c r="L150" s="44"/>
      <c r="M150" s="250" t="s">
        <v>1</v>
      </c>
      <c r="N150" s="251" t="s">
        <v>38</v>
      </c>
      <c r="O150" s="91"/>
      <c r="P150" s="252">
        <f>O150*H150</f>
        <v>0</v>
      </c>
      <c r="Q150" s="252">
        <v>3.0000000000000001E-05</v>
      </c>
      <c r="R150" s="252">
        <f>Q150*H150</f>
        <v>0.0034200000000000003</v>
      </c>
      <c r="S150" s="252">
        <v>0.10299999999999999</v>
      </c>
      <c r="T150" s="253">
        <f>S150*H150</f>
        <v>11.741999999999999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4" t="s">
        <v>144</v>
      </c>
      <c r="AT150" s="254" t="s">
        <v>139</v>
      </c>
      <c r="AU150" s="254" t="s">
        <v>83</v>
      </c>
      <c r="AY150" s="17" t="s">
        <v>137</v>
      </c>
      <c r="BE150" s="255">
        <f>IF(N150="základní",J150,0)</f>
        <v>0</v>
      </c>
      <c r="BF150" s="255">
        <f>IF(N150="snížená",J150,0)</f>
        <v>0</v>
      </c>
      <c r="BG150" s="255">
        <f>IF(N150="zákl. přenesená",J150,0)</f>
        <v>0</v>
      </c>
      <c r="BH150" s="255">
        <f>IF(N150="sníž. přenesená",J150,0)</f>
        <v>0</v>
      </c>
      <c r="BI150" s="255">
        <f>IF(N150="nulová",J150,0)</f>
        <v>0</v>
      </c>
      <c r="BJ150" s="17" t="s">
        <v>81</v>
      </c>
      <c r="BK150" s="255">
        <f>ROUND(I150*H150,2)</f>
        <v>0</v>
      </c>
      <c r="BL150" s="17" t="s">
        <v>144</v>
      </c>
      <c r="BM150" s="254" t="s">
        <v>169</v>
      </c>
    </row>
    <row r="151" s="13" customFormat="1">
      <c r="A151" s="13"/>
      <c r="B151" s="256"/>
      <c r="C151" s="257"/>
      <c r="D151" s="258" t="s">
        <v>146</v>
      </c>
      <c r="E151" s="259" t="s">
        <v>1</v>
      </c>
      <c r="F151" s="260" t="s">
        <v>147</v>
      </c>
      <c r="G151" s="257"/>
      <c r="H151" s="259" t="s">
        <v>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6" t="s">
        <v>146</v>
      </c>
      <c r="AU151" s="266" t="s">
        <v>83</v>
      </c>
      <c r="AV151" s="13" t="s">
        <v>81</v>
      </c>
      <c r="AW151" s="13" t="s">
        <v>30</v>
      </c>
      <c r="AX151" s="13" t="s">
        <v>73</v>
      </c>
      <c r="AY151" s="266" t="s">
        <v>137</v>
      </c>
    </row>
    <row r="152" s="14" customFormat="1">
      <c r="A152" s="14"/>
      <c r="B152" s="267"/>
      <c r="C152" s="268"/>
      <c r="D152" s="258" t="s">
        <v>146</v>
      </c>
      <c r="E152" s="269" t="s">
        <v>1</v>
      </c>
      <c r="F152" s="270" t="s">
        <v>170</v>
      </c>
      <c r="G152" s="268"/>
      <c r="H152" s="271">
        <v>114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7" t="s">
        <v>146</v>
      </c>
      <c r="AU152" s="277" t="s">
        <v>83</v>
      </c>
      <c r="AV152" s="14" t="s">
        <v>83</v>
      </c>
      <c r="AW152" s="14" t="s">
        <v>30</v>
      </c>
      <c r="AX152" s="14" t="s">
        <v>73</v>
      </c>
      <c r="AY152" s="277" t="s">
        <v>137</v>
      </c>
    </row>
    <row r="153" s="15" customFormat="1">
      <c r="A153" s="15"/>
      <c r="B153" s="278"/>
      <c r="C153" s="279"/>
      <c r="D153" s="258" t="s">
        <v>146</v>
      </c>
      <c r="E153" s="280" t="s">
        <v>1</v>
      </c>
      <c r="F153" s="281" t="s">
        <v>150</v>
      </c>
      <c r="G153" s="279"/>
      <c r="H153" s="282">
        <v>114</v>
      </c>
      <c r="I153" s="283"/>
      <c r="J153" s="279"/>
      <c r="K153" s="279"/>
      <c r="L153" s="284"/>
      <c r="M153" s="285"/>
      <c r="N153" s="286"/>
      <c r="O153" s="286"/>
      <c r="P153" s="286"/>
      <c r="Q153" s="286"/>
      <c r="R153" s="286"/>
      <c r="S153" s="286"/>
      <c r="T153" s="28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8" t="s">
        <v>146</v>
      </c>
      <c r="AU153" s="288" t="s">
        <v>83</v>
      </c>
      <c r="AV153" s="15" t="s">
        <v>144</v>
      </c>
      <c r="AW153" s="15" t="s">
        <v>30</v>
      </c>
      <c r="AX153" s="15" t="s">
        <v>81</v>
      </c>
      <c r="AY153" s="288" t="s">
        <v>137</v>
      </c>
    </row>
    <row r="154" s="2" customFormat="1" ht="24" customHeight="1">
      <c r="A154" s="38"/>
      <c r="B154" s="39"/>
      <c r="C154" s="243" t="s">
        <v>171</v>
      </c>
      <c r="D154" s="243" t="s">
        <v>139</v>
      </c>
      <c r="E154" s="244" t="s">
        <v>172</v>
      </c>
      <c r="F154" s="245" t="s">
        <v>173</v>
      </c>
      <c r="G154" s="246" t="s">
        <v>174</v>
      </c>
      <c r="H154" s="247">
        <v>36</v>
      </c>
      <c r="I154" s="248"/>
      <c r="J154" s="249">
        <f>ROUND(I154*H154,2)</f>
        <v>0</v>
      </c>
      <c r="K154" s="245" t="s">
        <v>143</v>
      </c>
      <c r="L154" s="44"/>
      <c r="M154" s="250" t="s">
        <v>1</v>
      </c>
      <c r="N154" s="251" t="s">
        <v>38</v>
      </c>
      <c r="O154" s="91"/>
      <c r="P154" s="252">
        <f>O154*H154</f>
        <v>0</v>
      </c>
      <c r="Q154" s="252">
        <v>0</v>
      </c>
      <c r="R154" s="252">
        <f>Q154*H154</f>
        <v>0</v>
      </c>
      <c r="S154" s="252">
        <v>0</v>
      </c>
      <c r="T154" s="25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4" t="s">
        <v>144</v>
      </c>
      <c r="AT154" s="254" t="s">
        <v>139</v>
      </c>
      <c r="AU154" s="254" t="s">
        <v>83</v>
      </c>
      <c r="AY154" s="17" t="s">
        <v>137</v>
      </c>
      <c r="BE154" s="255">
        <f>IF(N154="základní",J154,0)</f>
        <v>0</v>
      </c>
      <c r="BF154" s="255">
        <f>IF(N154="snížená",J154,0)</f>
        <v>0</v>
      </c>
      <c r="BG154" s="255">
        <f>IF(N154="zákl. přenesená",J154,0)</f>
        <v>0</v>
      </c>
      <c r="BH154" s="255">
        <f>IF(N154="sníž. přenesená",J154,0)</f>
        <v>0</v>
      </c>
      <c r="BI154" s="255">
        <f>IF(N154="nulová",J154,0)</f>
        <v>0</v>
      </c>
      <c r="BJ154" s="17" t="s">
        <v>81</v>
      </c>
      <c r="BK154" s="255">
        <f>ROUND(I154*H154,2)</f>
        <v>0</v>
      </c>
      <c r="BL154" s="17" t="s">
        <v>144</v>
      </c>
      <c r="BM154" s="254" t="s">
        <v>175</v>
      </c>
    </row>
    <row r="155" s="14" customFormat="1">
      <c r="A155" s="14"/>
      <c r="B155" s="267"/>
      <c r="C155" s="268"/>
      <c r="D155" s="258" t="s">
        <v>146</v>
      </c>
      <c r="E155" s="269" t="s">
        <v>1</v>
      </c>
      <c r="F155" s="270" t="s">
        <v>176</v>
      </c>
      <c r="G155" s="268"/>
      <c r="H155" s="271">
        <v>36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7" t="s">
        <v>146</v>
      </c>
      <c r="AU155" s="277" t="s">
        <v>83</v>
      </c>
      <c r="AV155" s="14" t="s">
        <v>83</v>
      </c>
      <c r="AW155" s="14" t="s">
        <v>30</v>
      </c>
      <c r="AX155" s="14" t="s">
        <v>73</v>
      </c>
      <c r="AY155" s="277" t="s">
        <v>137</v>
      </c>
    </row>
    <row r="156" s="15" customFormat="1">
      <c r="A156" s="15"/>
      <c r="B156" s="278"/>
      <c r="C156" s="279"/>
      <c r="D156" s="258" t="s">
        <v>146</v>
      </c>
      <c r="E156" s="280" t="s">
        <v>1</v>
      </c>
      <c r="F156" s="281" t="s">
        <v>150</v>
      </c>
      <c r="G156" s="279"/>
      <c r="H156" s="282">
        <v>36</v>
      </c>
      <c r="I156" s="283"/>
      <c r="J156" s="279"/>
      <c r="K156" s="279"/>
      <c r="L156" s="284"/>
      <c r="M156" s="285"/>
      <c r="N156" s="286"/>
      <c r="O156" s="286"/>
      <c r="P156" s="286"/>
      <c r="Q156" s="286"/>
      <c r="R156" s="286"/>
      <c r="S156" s="286"/>
      <c r="T156" s="28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8" t="s">
        <v>146</v>
      </c>
      <c r="AU156" s="288" t="s">
        <v>83</v>
      </c>
      <c r="AV156" s="15" t="s">
        <v>144</v>
      </c>
      <c r="AW156" s="15" t="s">
        <v>30</v>
      </c>
      <c r="AX156" s="15" t="s">
        <v>81</v>
      </c>
      <c r="AY156" s="288" t="s">
        <v>137</v>
      </c>
    </row>
    <row r="157" s="2" customFormat="1" ht="24" customHeight="1">
      <c r="A157" s="38"/>
      <c r="B157" s="39"/>
      <c r="C157" s="243" t="s">
        <v>177</v>
      </c>
      <c r="D157" s="243" t="s">
        <v>139</v>
      </c>
      <c r="E157" s="244" t="s">
        <v>178</v>
      </c>
      <c r="F157" s="245" t="s">
        <v>179</v>
      </c>
      <c r="G157" s="246" t="s">
        <v>180</v>
      </c>
      <c r="H157" s="247">
        <v>3</v>
      </c>
      <c r="I157" s="248"/>
      <c r="J157" s="249">
        <f>ROUND(I157*H157,2)</f>
        <v>0</v>
      </c>
      <c r="K157" s="245" t="s">
        <v>143</v>
      </c>
      <c r="L157" s="44"/>
      <c r="M157" s="250" t="s">
        <v>1</v>
      </c>
      <c r="N157" s="251" t="s">
        <v>38</v>
      </c>
      <c r="O157" s="91"/>
      <c r="P157" s="252">
        <f>O157*H157</f>
        <v>0</v>
      </c>
      <c r="Q157" s="252">
        <v>0</v>
      </c>
      <c r="R157" s="252">
        <f>Q157*H157</f>
        <v>0</v>
      </c>
      <c r="S157" s="252">
        <v>0</v>
      </c>
      <c r="T157" s="25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4" t="s">
        <v>144</v>
      </c>
      <c r="AT157" s="254" t="s">
        <v>139</v>
      </c>
      <c r="AU157" s="254" t="s">
        <v>83</v>
      </c>
      <c r="AY157" s="17" t="s">
        <v>137</v>
      </c>
      <c r="BE157" s="255">
        <f>IF(N157="základní",J157,0)</f>
        <v>0</v>
      </c>
      <c r="BF157" s="255">
        <f>IF(N157="snížená",J157,0)</f>
        <v>0</v>
      </c>
      <c r="BG157" s="255">
        <f>IF(N157="zákl. přenesená",J157,0)</f>
        <v>0</v>
      </c>
      <c r="BH157" s="255">
        <f>IF(N157="sníž. přenesená",J157,0)</f>
        <v>0</v>
      </c>
      <c r="BI157" s="255">
        <f>IF(N157="nulová",J157,0)</f>
        <v>0</v>
      </c>
      <c r="BJ157" s="17" t="s">
        <v>81</v>
      </c>
      <c r="BK157" s="255">
        <f>ROUND(I157*H157,2)</f>
        <v>0</v>
      </c>
      <c r="BL157" s="17" t="s">
        <v>144</v>
      </c>
      <c r="BM157" s="254" t="s">
        <v>181</v>
      </c>
    </row>
    <row r="158" s="14" customFormat="1">
      <c r="A158" s="14"/>
      <c r="B158" s="267"/>
      <c r="C158" s="268"/>
      <c r="D158" s="258" t="s">
        <v>146</v>
      </c>
      <c r="E158" s="269" t="s">
        <v>1</v>
      </c>
      <c r="F158" s="270" t="s">
        <v>156</v>
      </c>
      <c r="G158" s="268"/>
      <c r="H158" s="271">
        <v>3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7" t="s">
        <v>146</v>
      </c>
      <c r="AU158" s="277" t="s">
        <v>83</v>
      </c>
      <c r="AV158" s="14" t="s">
        <v>83</v>
      </c>
      <c r="AW158" s="14" t="s">
        <v>30</v>
      </c>
      <c r="AX158" s="14" t="s">
        <v>73</v>
      </c>
      <c r="AY158" s="277" t="s">
        <v>137</v>
      </c>
    </row>
    <row r="159" s="15" customFormat="1">
      <c r="A159" s="15"/>
      <c r="B159" s="278"/>
      <c r="C159" s="279"/>
      <c r="D159" s="258" t="s">
        <v>146</v>
      </c>
      <c r="E159" s="280" t="s">
        <v>1</v>
      </c>
      <c r="F159" s="281" t="s">
        <v>150</v>
      </c>
      <c r="G159" s="279"/>
      <c r="H159" s="282">
        <v>3</v>
      </c>
      <c r="I159" s="283"/>
      <c r="J159" s="279"/>
      <c r="K159" s="279"/>
      <c r="L159" s="284"/>
      <c r="M159" s="285"/>
      <c r="N159" s="286"/>
      <c r="O159" s="286"/>
      <c r="P159" s="286"/>
      <c r="Q159" s="286"/>
      <c r="R159" s="286"/>
      <c r="S159" s="286"/>
      <c r="T159" s="28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8" t="s">
        <v>146</v>
      </c>
      <c r="AU159" s="288" t="s">
        <v>83</v>
      </c>
      <c r="AV159" s="15" t="s">
        <v>144</v>
      </c>
      <c r="AW159" s="15" t="s">
        <v>30</v>
      </c>
      <c r="AX159" s="15" t="s">
        <v>81</v>
      </c>
      <c r="AY159" s="288" t="s">
        <v>137</v>
      </c>
    </row>
    <row r="160" s="2" customFormat="1" ht="24" customHeight="1">
      <c r="A160" s="38"/>
      <c r="B160" s="39"/>
      <c r="C160" s="243" t="s">
        <v>182</v>
      </c>
      <c r="D160" s="243" t="s">
        <v>139</v>
      </c>
      <c r="E160" s="244" t="s">
        <v>183</v>
      </c>
      <c r="F160" s="245" t="s">
        <v>184</v>
      </c>
      <c r="G160" s="246" t="s">
        <v>185</v>
      </c>
      <c r="H160" s="247">
        <v>5.4000000000000004</v>
      </c>
      <c r="I160" s="248"/>
      <c r="J160" s="249">
        <f>ROUND(I160*H160,2)</f>
        <v>0</v>
      </c>
      <c r="K160" s="245" t="s">
        <v>143</v>
      </c>
      <c r="L160" s="44"/>
      <c r="M160" s="250" t="s">
        <v>1</v>
      </c>
      <c r="N160" s="251" t="s">
        <v>38</v>
      </c>
      <c r="O160" s="91"/>
      <c r="P160" s="252">
        <f>O160*H160</f>
        <v>0</v>
      </c>
      <c r="Q160" s="252">
        <v>0.0086800000000000002</v>
      </c>
      <c r="R160" s="252">
        <f>Q160*H160</f>
        <v>0.046872000000000004</v>
      </c>
      <c r="S160" s="252">
        <v>0</v>
      </c>
      <c r="T160" s="25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4" t="s">
        <v>144</v>
      </c>
      <c r="AT160" s="254" t="s">
        <v>139</v>
      </c>
      <c r="AU160" s="254" t="s">
        <v>83</v>
      </c>
      <c r="AY160" s="17" t="s">
        <v>137</v>
      </c>
      <c r="BE160" s="255">
        <f>IF(N160="základní",J160,0)</f>
        <v>0</v>
      </c>
      <c r="BF160" s="255">
        <f>IF(N160="snížená",J160,0)</f>
        <v>0</v>
      </c>
      <c r="BG160" s="255">
        <f>IF(N160="zákl. přenesená",J160,0)</f>
        <v>0</v>
      </c>
      <c r="BH160" s="255">
        <f>IF(N160="sníž. přenesená",J160,0)</f>
        <v>0</v>
      </c>
      <c r="BI160" s="255">
        <f>IF(N160="nulová",J160,0)</f>
        <v>0</v>
      </c>
      <c r="BJ160" s="17" t="s">
        <v>81</v>
      </c>
      <c r="BK160" s="255">
        <f>ROUND(I160*H160,2)</f>
        <v>0</v>
      </c>
      <c r="BL160" s="17" t="s">
        <v>144</v>
      </c>
      <c r="BM160" s="254" t="s">
        <v>186</v>
      </c>
    </row>
    <row r="161" s="14" customFormat="1">
      <c r="A161" s="14"/>
      <c r="B161" s="267"/>
      <c r="C161" s="268"/>
      <c r="D161" s="258" t="s">
        <v>146</v>
      </c>
      <c r="E161" s="269" t="s">
        <v>1</v>
      </c>
      <c r="F161" s="270" t="s">
        <v>187</v>
      </c>
      <c r="G161" s="268"/>
      <c r="H161" s="271">
        <v>5.4000000000000004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7" t="s">
        <v>146</v>
      </c>
      <c r="AU161" s="277" t="s">
        <v>83</v>
      </c>
      <c r="AV161" s="14" t="s">
        <v>83</v>
      </c>
      <c r="AW161" s="14" t="s">
        <v>30</v>
      </c>
      <c r="AX161" s="14" t="s">
        <v>73</v>
      </c>
      <c r="AY161" s="277" t="s">
        <v>137</v>
      </c>
    </row>
    <row r="162" s="15" customFormat="1">
      <c r="A162" s="15"/>
      <c r="B162" s="278"/>
      <c r="C162" s="279"/>
      <c r="D162" s="258" t="s">
        <v>146</v>
      </c>
      <c r="E162" s="280" t="s">
        <v>1</v>
      </c>
      <c r="F162" s="281" t="s">
        <v>150</v>
      </c>
      <c r="G162" s="279"/>
      <c r="H162" s="282">
        <v>5.4000000000000004</v>
      </c>
      <c r="I162" s="283"/>
      <c r="J162" s="279"/>
      <c r="K162" s="279"/>
      <c r="L162" s="284"/>
      <c r="M162" s="285"/>
      <c r="N162" s="286"/>
      <c r="O162" s="286"/>
      <c r="P162" s="286"/>
      <c r="Q162" s="286"/>
      <c r="R162" s="286"/>
      <c r="S162" s="286"/>
      <c r="T162" s="28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8" t="s">
        <v>146</v>
      </c>
      <c r="AU162" s="288" t="s">
        <v>83</v>
      </c>
      <c r="AV162" s="15" t="s">
        <v>144</v>
      </c>
      <c r="AW162" s="15" t="s">
        <v>30</v>
      </c>
      <c r="AX162" s="15" t="s">
        <v>81</v>
      </c>
      <c r="AY162" s="288" t="s">
        <v>137</v>
      </c>
    </row>
    <row r="163" s="2" customFormat="1" ht="24" customHeight="1">
      <c r="A163" s="38"/>
      <c r="B163" s="39"/>
      <c r="C163" s="243" t="s">
        <v>188</v>
      </c>
      <c r="D163" s="243" t="s">
        <v>139</v>
      </c>
      <c r="E163" s="244" t="s">
        <v>189</v>
      </c>
      <c r="F163" s="245" t="s">
        <v>190</v>
      </c>
      <c r="G163" s="246" t="s">
        <v>185</v>
      </c>
      <c r="H163" s="247">
        <v>2.7000000000000002</v>
      </c>
      <c r="I163" s="248"/>
      <c r="J163" s="249">
        <f>ROUND(I163*H163,2)</f>
        <v>0</v>
      </c>
      <c r="K163" s="245" t="s">
        <v>143</v>
      </c>
      <c r="L163" s="44"/>
      <c r="M163" s="250" t="s">
        <v>1</v>
      </c>
      <c r="N163" s="251" t="s">
        <v>38</v>
      </c>
      <c r="O163" s="91"/>
      <c r="P163" s="252">
        <f>O163*H163</f>
        <v>0</v>
      </c>
      <c r="Q163" s="252">
        <v>0.036900000000000002</v>
      </c>
      <c r="R163" s="252">
        <f>Q163*H163</f>
        <v>0.09963000000000001</v>
      </c>
      <c r="S163" s="252">
        <v>0</v>
      </c>
      <c r="T163" s="25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4" t="s">
        <v>144</v>
      </c>
      <c r="AT163" s="254" t="s">
        <v>139</v>
      </c>
      <c r="AU163" s="254" t="s">
        <v>83</v>
      </c>
      <c r="AY163" s="17" t="s">
        <v>137</v>
      </c>
      <c r="BE163" s="255">
        <f>IF(N163="základní",J163,0)</f>
        <v>0</v>
      </c>
      <c r="BF163" s="255">
        <f>IF(N163="snížená",J163,0)</f>
        <v>0</v>
      </c>
      <c r="BG163" s="255">
        <f>IF(N163="zákl. přenesená",J163,0)</f>
        <v>0</v>
      </c>
      <c r="BH163" s="255">
        <f>IF(N163="sníž. přenesená",J163,0)</f>
        <v>0</v>
      </c>
      <c r="BI163" s="255">
        <f>IF(N163="nulová",J163,0)</f>
        <v>0</v>
      </c>
      <c r="BJ163" s="17" t="s">
        <v>81</v>
      </c>
      <c r="BK163" s="255">
        <f>ROUND(I163*H163,2)</f>
        <v>0</v>
      </c>
      <c r="BL163" s="17" t="s">
        <v>144</v>
      </c>
      <c r="BM163" s="254" t="s">
        <v>191</v>
      </c>
    </row>
    <row r="164" s="14" customFormat="1">
      <c r="A164" s="14"/>
      <c r="B164" s="267"/>
      <c r="C164" s="268"/>
      <c r="D164" s="258" t="s">
        <v>146</v>
      </c>
      <c r="E164" s="269" t="s">
        <v>1</v>
      </c>
      <c r="F164" s="270" t="s">
        <v>192</v>
      </c>
      <c r="G164" s="268"/>
      <c r="H164" s="271">
        <v>2.7000000000000002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7" t="s">
        <v>146</v>
      </c>
      <c r="AU164" s="277" t="s">
        <v>83</v>
      </c>
      <c r="AV164" s="14" t="s">
        <v>83</v>
      </c>
      <c r="AW164" s="14" t="s">
        <v>30</v>
      </c>
      <c r="AX164" s="14" t="s">
        <v>73</v>
      </c>
      <c r="AY164" s="277" t="s">
        <v>137</v>
      </c>
    </row>
    <row r="165" s="15" customFormat="1">
      <c r="A165" s="15"/>
      <c r="B165" s="278"/>
      <c r="C165" s="279"/>
      <c r="D165" s="258" t="s">
        <v>146</v>
      </c>
      <c r="E165" s="280" t="s">
        <v>1</v>
      </c>
      <c r="F165" s="281" t="s">
        <v>150</v>
      </c>
      <c r="G165" s="279"/>
      <c r="H165" s="282">
        <v>2.7000000000000002</v>
      </c>
      <c r="I165" s="283"/>
      <c r="J165" s="279"/>
      <c r="K165" s="279"/>
      <c r="L165" s="284"/>
      <c r="M165" s="285"/>
      <c r="N165" s="286"/>
      <c r="O165" s="286"/>
      <c r="P165" s="286"/>
      <c r="Q165" s="286"/>
      <c r="R165" s="286"/>
      <c r="S165" s="286"/>
      <c r="T165" s="28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8" t="s">
        <v>146</v>
      </c>
      <c r="AU165" s="288" t="s">
        <v>83</v>
      </c>
      <c r="AV165" s="15" t="s">
        <v>144</v>
      </c>
      <c r="AW165" s="15" t="s">
        <v>30</v>
      </c>
      <c r="AX165" s="15" t="s">
        <v>81</v>
      </c>
      <c r="AY165" s="288" t="s">
        <v>137</v>
      </c>
    </row>
    <row r="166" s="2" customFormat="1" ht="16.5" customHeight="1">
      <c r="A166" s="38"/>
      <c r="B166" s="39"/>
      <c r="C166" s="243" t="s">
        <v>193</v>
      </c>
      <c r="D166" s="243" t="s">
        <v>139</v>
      </c>
      <c r="E166" s="244" t="s">
        <v>194</v>
      </c>
      <c r="F166" s="245" t="s">
        <v>195</v>
      </c>
      <c r="G166" s="246" t="s">
        <v>196</v>
      </c>
      <c r="H166" s="247">
        <v>813.41999999999996</v>
      </c>
      <c r="I166" s="248"/>
      <c r="J166" s="249">
        <f>ROUND(I166*H166,2)</f>
        <v>0</v>
      </c>
      <c r="K166" s="245" t="s">
        <v>143</v>
      </c>
      <c r="L166" s="44"/>
      <c r="M166" s="250" t="s">
        <v>1</v>
      </c>
      <c r="N166" s="251" t="s">
        <v>38</v>
      </c>
      <c r="O166" s="91"/>
      <c r="P166" s="252">
        <f>O166*H166</f>
        <v>0</v>
      </c>
      <c r="Q166" s="252">
        <v>0</v>
      </c>
      <c r="R166" s="252">
        <f>Q166*H166</f>
        <v>0</v>
      </c>
      <c r="S166" s="252">
        <v>0</v>
      </c>
      <c r="T166" s="25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4" t="s">
        <v>144</v>
      </c>
      <c r="AT166" s="254" t="s">
        <v>139</v>
      </c>
      <c r="AU166" s="254" t="s">
        <v>83</v>
      </c>
      <c r="AY166" s="17" t="s">
        <v>137</v>
      </c>
      <c r="BE166" s="255">
        <f>IF(N166="základní",J166,0)</f>
        <v>0</v>
      </c>
      <c r="BF166" s="255">
        <f>IF(N166="snížená",J166,0)</f>
        <v>0</v>
      </c>
      <c r="BG166" s="255">
        <f>IF(N166="zákl. přenesená",J166,0)</f>
        <v>0</v>
      </c>
      <c r="BH166" s="255">
        <f>IF(N166="sníž. přenesená",J166,0)</f>
        <v>0</v>
      </c>
      <c r="BI166" s="255">
        <f>IF(N166="nulová",J166,0)</f>
        <v>0</v>
      </c>
      <c r="BJ166" s="17" t="s">
        <v>81</v>
      </c>
      <c r="BK166" s="255">
        <f>ROUND(I166*H166,2)</f>
        <v>0</v>
      </c>
      <c r="BL166" s="17" t="s">
        <v>144</v>
      </c>
      <c r="BM166" s="254" t="s">
        <v>197</v>
      </c>
    </row>
    <row r="167" s="14" customFormat="1">
      <c r="A167" s="14"/>
      <c r="B167" s="267"/>
      <c r="C167" s="268"/>
      <c r="D167" s="258" t="s">
        <v>146</v>
      </c>
      <c r="E167" s="269" t="s">
        <v>1</v>
      </c>
      <c r="F167" s="270" t="s">
        <v>198</v>
      </c>
      <c r="G167" s="268"/>
      <c r="H167" s="271">
        <v>813.41999999999996</v>
      </c>
      <c r="I167" s="272"/>
      <c r="J167" s="268"/>
      <c r="K167" s="268"/>
      <c r="L167" s="273"/>
      <c r="M167" s="274"/>
      <c r="N167" s="275"/>
      <c r="O167" s="275"/>
      <c r="P167" s="275"/>
      <c r="Q167" s="275"/>
      <c r="R167" s="275"/>
      <c r="S167" s="275"/>
      <c r="T167" s="27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7" t="s">
        <v>146</v>
      </c>
      <c r="AU167" s="277" t="s">
        <v>83</v>
      </c>
      <c r="AV167" s="14" t="s">
        <v>83</v>
      </c>
      <c r="AW167" s="14" t="s">
        <v>30</v>
      </c>
      <c r="AX167" s="14" t="s">
        <v>73</v>
      </c>
      <c r="AY167" s="277" t="s">
        <v>137</v>
      </c>
    </row>
    <row r="168" s="15" customFormat="1">
      <c r="A168" s="15"/>
      <c r="B168" s="278"/>
      <c r="C168" s="279"/>
      <c r="D168" s="258" t="s">
        <v>146</v>
      </c>
      <c r="E168" s="280" t="s">
        <v>1</v>
      </c>
      <c r="F168" s="281" t="s">
        <v>150</v>
      </c>
      <c r="G168" s="279"/>
      <c r="H168" s="282">
        <v>813.41999999999996</v>
      </c>
      <c r="I168" s="283"/>
      <c r="J168" s="279"/>
      <c r="K168" s="279"/>
      <c r="L168" s="284"/>
      <c r="M168" s="285"/>
      <c r="N168" s="286"/>
      <c r="O168" s="286"/>
      <c r="P168" s="286"/>
      <c r="Q168" s="286"/>
      <c r="R168" s="286"/>
      <c r="S168" s="286"/>
      <c r="T168" s="28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8" t="s">
        <v>146</v>
      </c>
      <c r="AU168" s="288" t="s">
        <v>83</v>
      </c>
      <c r="AV168" s="15" t="s">
        <v>144</v>
      </c>
      <c r="AW168" s="15" t="s">
        <v>30</v>
      </c>
      <c r="AX168" s="15" t="s">
        <v>81</v>
      </c>
      <c r="AY168" s="288" t="s">
        <v>137</v>
      </c>
    </row>
    <row r="169" s="2" customFormat="1" ht="24" customHeight="1">
      <c r="A169" s="38"/>
      <c r="B169" s="39"/>
      <c r="C169" s="243" t="s">
        <v>199</v>
      </c>
      <c r="D169" s="243" t="s">
        <v>139</v>
      </c>
      <c r="E169" s="244" t="s">
        <v>200</v>
      </c>
      <c r="F169" s="245" t="s">
        <v>201</v>
      </c>
      <c r="G169" s="246" t="s">
        <v>196</v>
      </c>
      <c r="H169" s="247">
        <v>17.388000000000002</v>
      </c>
      <c r="I169" s="248"/>
      <c r="J169" s="249">
        <f>ROUND(I169*H169,2)</f>
        <v>0</v>
      </c>
      <c r="K169" s="245" t="s">
        <v>143</v>
      </c>
      <c r="L169" s="44"/>
      <c r="M169" s="250" t="s">
        <v>1</v>
      </c>
      <c r="N169" s="251" t="s">
        <v>38</v>
      </c>
      <c r="O169" s="91"/>
      <c r="P169" s="252">
        <f>O169*H169</f>
        <v>0</v>
      </c>
      <c r="Q169" s="252">
        <v>0</v>
      </c>
      <c r="R169" s="252">
        <f>Q169*H169</f>
        <v>0</v>
      </c>
      <c r="S169" s="252">
        <v>0</v>
      </c>
      <c r="T169" s="25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4" t="s">
        <v>144</v>
      </c>
      <c r="AT169" s="254" t="s">
        <v>139</v>
      </c>
      <c r="AU169" s="254" t="s">
        <v>83</v>
      </c>
      <c r="AY169" s="17" t="s">
        <v>137</v>
      </c>
      <c r="BE169" s="255">
        <f>IF(N169="základní",J169,0)</f>
        <v>0</v>
      </c>
      <c r="BF169" s="255">
        <f>IF(N169="snížená",J169,0)</f>
        <v>0</v>
      </c>
      <c r="BG169" s="255">
        <f>IF(N169="zákl. přenesená",J169,0)</f>
        <v>0</v>
      </c>
      <c r="BH169" s="255">
        <f>IF(N169="sníž. přenesená",J169,0)</f>
        <v>0</v>
      </c>
      <c r="BI169" s="255">
        <f>IF(N169="nulová",J169,0)</f>
        <v>0</v>
      </c>
      <c r="BJ169" s="17" t="s">
        <v>81</v>
      </c>
      <c r="BK169" s="255">
        <f>ROUND(I169*H169,2)</f>
        <v>0</v>
      </c>
      <c r="BL169" s="17" t="s">
        <v>144</v>
      </c>
      <c r="BM169" s="254" t="s">
        <v>202</v>
      </c>
    </row>
    <row r="170" s="14" customFormat="1">
      <c r="A170" s="14"/>
      <c r="B170" s="267"/>
      <c r="C170" s="268"/>
      <c r="D170" s="258" t="s">
        <v>146</v>
      </c>
      <c r="E170" s="269" t="s">
        <v>1</v>
      </c>
      <c r="F170" s="270" t="s">
        <v>203</v>
      </c>
      <c r="G170" s="268"/>
      <c r="H170" s="271">
        <v>17.388000000000002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7" t="s">
        <v>146</v>
      </c>
      <c r="AU170" s="277" t="s">
        <v>83</v>
      </c>
      <c r="AV170" s="14" t="s">
        <v>83</v>
      </c>
      <c r="AW170" s="14" t="s">
        <v>30</v>
      </c>
      <c r="AX170" s="14" t="s">
        <v>73</v>
      </c>
      <c r="AY170" s="277" t="s">
        <v>137</v>
      </c>
    </row>
    <row r="171" s="15" customFormat="1">
      <c r="A171" s="15"/>
      <c r="B171" s="278"/>
      <c r="C171" s="279"/>
      <c r="D171" s="258" t="s">
        <v>146</v>
      </c>
      <c r="E171" s="280" t="s">
        <v>1</v>
      </c>
      <c r="F171" s="281" t="s">
        <v>150</v>
      </c>
      <c r="G171" s="279"/>
      <c r="H171" s="282">
        <v>17.388000000000002</v>
      </c>
      <c r="I171" s="283"/>
      <c r="J171" s="279"/>
      <c r="K171" s="279"/>
      <c r="L171" s="284"/>
      <c r="M171" s="285"/>
      <c r="N171" s="286"/>
      <c r="O171" s="286"/>
      <c r="P171" s="286"/>
      <c r="Q171" s="286"/>
      <c r="R171" s="286"/>
      <c r="S171" s="286"/>
      <c r="T171" s="28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8" t="s">
        <v>146</v>
      </c>
      <c r="AU171" s="288" t="s">
        <v>83</v>
      </c>
      <c r="AV171" s="15" t="s">
        <v>144</v>
      </c>
      <c r="AW171" s="15" t="s">
        <v>30</v>
      </c>
      <c r="AX171" s="15" t="s">
        <v>81</v>
      </c>
      <c r="AY171" s="288" t="s">
        <v>137</v>
      </c>
    </row>
    <row r="172" s="2" customFormat="1" ht="24" customHeight="1">
      <c r="A172" s="38"/>
      <c r="B172" s="39"/>
      <c r="C172" s="243" t="s">
        <v>204</v>
      </c>
      <c r="D172" s="243" t="s">
        <v>139</v>
      </c>
      <c r="E172" s="244" t="s">
        <v>205</v>
      </c>
      <c r="F172" s="245" t="s">
        <v>206</v>
      </c>
      <c r="G172" s="246" t="s">
        <v>196</v>
      </c>
      <c r="H172" s="247">
        <v>120.38800000000001</v>
      </c>
      <c r="I172" s="248"/>
      <c r="J172" s="249">
        <f>ROUND(I172*H172,2)</f>
        <v>0</v>
      </c>
      <c r="K172" s="245" t="s">
        <v>143</v>
      </c>
      <c r="L172" s="44"/>
      <c r="M172" s="250" t="s">
        <v>1</v>
      </c>
      <c r="N172" s="251" t="s">
        <v>38</v>
      </c>
      <c r="O172" s="91"/>
      <c r="P172" s="252">
        <f>O172*H172</f>
        <v>0</v>
      </c>
      <c r="Q172" s="252">
        <v>0</v>
      </c>
      <c r="R172" s="252">
        <f>Q172*H172</f>
        <v>0</v>
      </c>
      <c r="S172" s="252">
        <v>0</v>
      </c>
      <c r="T172" s="25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4" t="s">
        <v>144</v>
      </c>
      <c r="AT172" s="254" t="s">
        <v>139</v>
      </c>
      <c r="AU172" s="254" t="s">
        <v>83</v>
      </c>
      <c r="AY172" s="17" t="s">
        <v>137</v>
      </c>
      <c r="BE172" s="255">
        <f>IF(N172="základní",J172,0)</f>
        <v>0</v>
      </c>
      <c r="BF172" s="255">
        <f>IF(N172="snížená",J172,0)</f>
        <v>0</v>
      </c>
      <c r="BG172" s="255">
        <f>IF(N172="zákl. přenesená",J172,0)</f>
        <v>0</v>
      </c>
      <c r="BH172" s="255">
        <f>IF(N172="sníž. přenesená",J172,0)</f>
        <v>0</v>
      </c>
      <c r="BI172" s="255">
        <f>IF(N172="nulová",J172,0)</f>
        <v>0</v>
      </c>
      <c r="BJ172" s="17" t="s">
        <v>81</v>
      </c>
      <c r="BK172" s="255">
        <f>ROUND(I172*H172,2)</f>
        <v>0</v>
      </c>
      <c r="BL172" s="17" t="s">
        <v>144</v>
      </c>
      <c r="BM172" s="254" t="s">
        <v>207</v>
      </c>
    </row>
    <row r="173" s="13" customFormat="1">
      <c r="A173" s="13"/>
      <c r="B173" s="256"/>
      <c r="C173" s="257"/>
      <c r="D173" s="258" t="s">
        <v>146</v>
      </c>
      <c r="E173" s="259" t="s">
        <v>1</v>
      </c>
      <c r="F173" s="260" t="s">
        <v>147</v>
      </c>
      <c r="G173" s="257"/>
      <c r="H173" s="259" t="s">
        <v>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6" t="s">
        <v>146</v>
      </c>
      <c r="AU173" s="266" t="s">
        <v>83</v>
      </c>
      <c r="AV173" s="13" t="s">
        <v>81</v>
      </c>
      <c r="AW173" s="13" t="s">
        <v>30</v>
      </c>
      <c r="AX173" s="13" t="s">
        <v>73</v>
      </c>
      <c r="AY173" s="266" t="s">
        <v>137</v>
      </c>
    </row>
    <row r="174" s="13" customFormat="1">
      <c r="A174" s="13"/>
      <c r="B174" s="256"/>
      <c r="C174" s="257"/>
      <c r="D174" s="258" t="s">
        <v>146</v>
      </c>
      <c r="E174" s="259" t="s">
        <v>1</v>
      </c>
      <c r="F174" s="260" t="s">
        <v>208</v>
      </c>
      <c r="G174" s="257"/>
      <c r="H174" s="259" t="s">
        <v>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146</v>
      </c>
      <c r="AU174" s="266" t="s">
        <v>83</v>
      </c>
      <c r="AV174" s="13" t="s">
        <v>81</v>
      </c>
      <c r="AW174" s="13" t="s">
        <v>30</v>
      </c>
      <c r="AX174" s="13" t="s">
        <v>73</v>
      </c>
      <c r="AY174" s="266" t="s">
        <v>137</v>
      </c>
    </row>
    <row r="175" s="14" customFormat="1">
      <c r="A175" s="14"/>
      <c r="B175" s="267"/>
      <c r="C175" s="268"/>
      <c r="D175" s="258" t="s">
        <v>146</v>
      </c>
      <c r="E175" s="269" t="s">
        <v>1</v>
      </c>
      <c r="F175" s="270" t="s">
        <v>209</v>
      </c>
      <c r="G175" s="268"/>
      <c r="H175" s="271">
        <v>25.199999999999999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7" t="s">
        <v>146</v>
      </c>
      <c r="AU175" s="277" t="s">
        <v>83</v>
      </c>
      <c r="AV175" s="14" t="s">
        <v>83</v>
      </c>
      <c r="AW175" s="14" t="s">
        <v>30</v>
      </c>
      <c r="AX175" s="14" t="s">
        <v>73</v>
      </c>
      <c r="AY175" s="277" t="s">
        <v>137</v>
      </c>
    </row>
    <row r="176" s="14" customFormat="1">
      <c r="A176" s="14"/>
      <c r="B176" s="267"/>
      <c r="C176" s="268"/>
      <c r="D176" s="258" t="s">
        <v>146</v>
      </c>
      <c r="E176" s="269" t="s">
        <v>1</v>
      </c>
      <c r="F176" s="270" t="s">
        <v>210</v>
      </c>
      <c r="G176" s="268"/>
      <c r="H176" s="271">
        <v>25.199999999999999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7" t="s">
        <v>146</v>
      </c>
      <c r="AU176" s="277" t="s">
        <v>83</v>
      </c>
      <c r="AV176" s="14" t="s">
        <v>83</v>
      </c>
      <c r="AW176" s="14" t="s">
        <v>30</v>
      </c>
      <c r="AX176" s="14" t="s">
        <v>73</v>
      </c>
      <c r="AY176" s="277" t="s">
        <v>137</v>
      </c>
    </row>
    <row r="177" s="14" customFormat="1">
      <c r="A177" s="14"/>
      <c r="B177" s="267"/>
      <c r="C177" s="268"/>
      <c r="D177" s="258" t="s">
        <v>146</v>
      </c>
      <c r="E177" s="269" t="s">
        <v>1</v>
      </c>
      <c r="F177" s="270" t="s">
        <v>211</v>
      </c>
      <c r="G177" s="268"/>
      <c r="H177" s="271">
        <v>23.899999999999999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7" t="s">
        <v>146</v>
      </c>
      <c r="AU177" s="277" t="s">
        <v>83</v>
      </c>
      <c r="AV177" s="14" t="s">
        <v>83</v>
      </c>
      <c r="AW177" s="14" t="s">
        <v>30</v>
      </c>
      <c r="AX177" s="14" t="s">
        <v>73</v>
      </c>
      <c r="AY177" s="277" t="s">
        <v>137</v>
      </c>
    </row>
    <row r="178" s="14" customFormat="1">
      <c r="A178" s="14"/>
      <c r="B178" s="267"/>
      <c r="C178" s="268"/>
      <c r="D178" s="258" t="s">
        <v>146</v>
      </c>
      <c r="E178" s="269" t="s">
        <v>1</v>
      </c>
      <c r="F178" s="270" t="s">
        <v>212</v>
      </c>
      <c r="G178" s="268"/>
      <c r="H178" s="271">
        <v>27.399999999999999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7" t="s">
        <v>146</v>
      </c>
      <c r="AU178" s="277" t="s">
        <v>83</v>
      </c>
      <c r="AV178" s="14" t="s">
        <v>83</v>
      </c>
      <c r="AW178" s="14" t="s">
        <v>30</v>
      </c>
      <c r="AX178" s="14" t="s">
        <v>73</v>
      </c>
      <c r="AY178" s="277" t="s">
        <v>137</v>
      </c>
    </row>
    <row r="179" s="14" customFormat="1">
      <c r="A179" s="14"/>
      <c r="B179" s="267"/>
      <c r="C179" s="268"/>
      <c r="D179" s="258" t="s">
        <v>146</v>
      </c>
      <c r="E179" s="269" t="s">
        <v>1</v>
      </c>
      <c r="F179" s="270" t="s">
        <v>213</v>
      </c>
      <c r="G179" s="268"/>
      <c r="H179" s="271">
        <v>29.699999999999999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7" t="s">
        <v>146</v>
      </c>
      <c r="AU179" s="277" t="s">
        <v>83</v>
      </c>
      <c r="AV179" s="14" t="s">
        <v>83</v>
      </c>
      <c r="AW179" s="14" t="s">
        <v>30</v>
      </c>
      <c r="AX179" s="14" t="s">
        <v>73</v>
      </c>
      <c r="AY179" s="277" t="s">
        <v>137</v>
      </c>
    </row>
    <row r="180" s="13" customFormat="1">
      <c r="A180" s="13"/>
      <c r="B180" s="256"/>
      <c r="C180" s="257"/>
      <c r="D180" s="258" t="s">
        <v>146</v>
      </c>
      <c r="E180" s="259" t="s">
        <v>1</v>
      </c>
      <c r="F180" s="260" t="s">
        <v>214</v>
      </c>
      <c r="G180" s="257"/>
      <c r="H180" s="259" t="s">
        <v>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146</v>
      </c>
      <c r="AU180" s="266" t="s">
        <v>83</v>
      </c>
      <c r="AV180" s="13" t="s">
        <v>81</v>
      </c>
      <c r="AW180" s="13" t="s">
        <v>30</v>
      </c>
      <c r="AX180" s="13" t="s">
        <v>73</v>
      </c>
      <c r="AY180" s="266" t="s">
        <v>137</v>
      </c>
    </row>
    <row r="181" s="14" customFormat="1">
      <c r="A181" s="14"/>
      <c r="B181" s="267"/>
      <c r="C181" s="268"/>
      <c r="D181" s="258" t="s">
        <v>146</v>
      </c>
      <c r="E181" s="269" t="s">
        <v>1</v>
      </c>
      <c r="F181" s="270" t="s">
        <v>215</v>
      </c>
      <c r="G181" s="268"/>
      <c r="H181" s="271">
        <v>165.375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7" t="s">
        <v>146</v>
      </c>
      <c r="AU181" s="277" t="s">
        <v>83</v>
      </c>
      <c r="AV181" s="14" t="s">
        <v>83</v>
      </c>
      <c r="AW181" s="14" t="s">
        <v>30</v>
      </c>
      <c r="AX181" s="14" t="s">
        <v>73</v>
      </c>
      <c r="AY181" s="277" t="s">
        <v>137</v>
      </c>
    </row>
    <row r="182" s="14" customFormat="1">
      <c r="A182" s="14"/>
      <c r="B182" s="267"/>
      <c r="C182" s="268"/>
      <c r="D182" s="258" t="s">
        <v>146</v>
      </c>
      <c r="E182" s="269" t="s">
        <v>1</v>
      </c>
      <c r="F182" s="270" t="s">
        <v>216</v>
      </c>
      <c r="G182" s="268"/>
      <c r="H182" s="271">
        <v>-56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7" t="s">
        <v>146</v>
      </c>
      <c r="AU182" s="277" t="s">
        <v>83</v>
      </c>
      <c r="AV182" s="14" t="s">
        <v>83</v>
      </c>
      <c r="AW182" s="14" t="s">
        <v>30</v>
      </c>
      <c r="AX182" s="14" t="s">
        <v>73</v>
      </c>
      <c r="AY182" s="277" t="s">
        <v>137</v>
      </c>
    </row>
    <row r="183" s="15" customFormat="1">
      <c r="A183" s="15"/>
      <c r="B183" s="278"/>
      <c r="C183" s="279"/>
      <c r="D183" s="258" t="s">
        <v>146</v>
      </c>
      <c r="E183" s="280" t="s">
        <v>1</v>
      </c>
      <c r="F183" s="281" t="s">
        <v>150</v>
      </c>
      <c r="G183" s="279"/>
      <c r="H183" s="282">
        <v>240.77500000000001</v>
      </c>
      <c r="I183" s="283"/>
      <c r="J183" s="279"/>
      <c r="K183" s="279"/>
      <c r="L183" s="284"/>
      <c r="M183" s="285"/>
      <c r="N183" s="286"/>
      <c r="O183" s="286"/>
      <c r="P183" s="286"/>
      <c r="Q183" s="286"/>
      <c r="R183" s="286"/>
      <c r="S183" s="286"/>
      <c r="T183" s="28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8" t="s">
        <v>146</v>
      </c>
      <c r="AU183" s="288" t="s">
        <v>83</v>
      </c>
      <c r="AV183" s="15" t="s">
        <v>144</v>
      </c>
      <c r="AW183" s="15" t="s">
        <v>30</v>
      </c>
      <c r="AX183" s="15" t="s">
        <v>73</v>
      </c>
      <c r="AY183" s="288" t="s">
        <v>137</v>
      </c>
    </row>
    <row r="184" s="14" customFormat="1">
      <c r="A184" s="14"/>
      <c r="B184" s="267"/>
      <c r="C184" s="268"/>
      <c r="D184" s="258" t="s">
        <v>146</v>
      </c>
      <c r="E184" s="269" t="s">
        <v>1</v>
      </c>
      <c r="F184" s="270" t="s">
        <v>217</v>
      </c>
      <c r="G184" s="268"/>
      <c r="H184" s="271">
        <v>120.38800000000001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7" t="s">
        <v>146</v>
      </c>
      <c r="AU184" s="277" t="s">
        <v>83</v>
      </c>
      <c r="AV184" s="14" t="s">
        <v>83</v>
      </c>
      <c r="AW184" s="14" t="s">
        <v>30</v>
      </c>
      <c r="AX184" s="14" t="s">
        <v>81</v>
      </c>
      <c r="AY184" s="277" t="s">
        <v>137</v>
      </c>
    </row>
    <row r="185" s="2" customFormat="1" ht="24" customHeight="1">
      <c r="A185" s="38"/>
      <c r="B185" s="39"/>
      <c r="C185" s="243" t="s">
        <v>218</v>
      </c>
      <c r="D185" s="243" t="s">
        <v>139</v>
      </c>
      <c r="E185" s="244" t="s">
        <v>219</v>
      </c>
      <c r="F185" s="245" t="s">
        <v>220</v>
      </c>
      <c r="G185" s="246" t="s">
        <v>196</v>
      </c>
      <c r="H185" s="247">
        <v>36.100999999999999</v>
      </c>
      <c r="I185" s="248"/>
      <c r="J185" s="249">
        <f>ROUND(I185*H185,2)</f>
        <v>0</v>
      </c>
      <c r="K185" s="245" t="s">
        <v>143</v>
      </c>
      <c r="L185" s="44"/>
      <c r="M185" s="250" t="s">
        <v>1</v>
      </c>
      <c r="N185" s="251" t="s">
        <v>38</v>
      </c>
      <c r="O185" s="91"/>
      <c r="P185" s="252">
        <f>O185*H185</f>
        <v>0</v>
      </c>
      <c r="Q185" s="252">
        <v>0</v>
      </c>
      <c r="R185" s="252">
        <f>Q185*H185</f>
        <v>0</v>
      </c>
      <c r="S185" s="252">
        <v>0</v>
      </c>
      <c r="T185" s="253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4" t="s">
        <v>144</v>
      </c>
      <c r="AT185" s="254" t="s">
        <v>139</v>
      </c>
      <c r="AU185" s="254" t="s">
        <v>83</v>
      </c>
      <c r="AY185" s="17" t="s">
        <v>137</v>
      </c>
      <c r="BE185" s="255">
        <f>IF(N185="základní",J185,0)</f>
        <v>0</v>
      </c>
      <c r="BF185" s="255">
        <f>IF(N185="snížená",J185,0)</f>
        <v>0</v>
      </c>
      <c r="BG185" s="255">
        <f>IF(N185="zákl. přenesená",J185,0)</f>
        <v>0</v>
      </c>
      <c r="BH185" s="255">
        <f>IF(N185="sníž. přenesená",J185,0)</f>
        <v>0</v>
      </c>
      <c r="BI185" s="255">
        <f>IF(N185="nulová",J185,0)</f>
        <v>0</v>
      </c>
      <c r="BJ185" s="17" t="s">
        <v>81</v>
      </c>
      <c r="BK185" s="255">
        <f>ROUND(I185*H185,2)</f>
        <v>0</v>
      </c>
      <c r="BL185" s="17" t="s">
        <v>144</v>
      </c>
      <c r="BM185" s="254" t="s">
        <v>221</v>
      </c>
    </row>
    <row r="186" s="14" customFormat="1">
      <c r="A186" s="14"/>
      <c r="B186" s="267"/>
      <c r="C186" s="268"/>
      <c r="D186" s="258" t="s">
        <v>146</v>
      </c>
      <c r="E186" s="269" t="s">
        <v>1</v>
      </c>
      <c r="F186" s="270" t="s">
        <v>222</v>
      </c>
      <c r="G186" s="268"/>
      <c r="H186" s="271">
        <v>36.100999999999999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7" t="s">
        <v>146</v>
      </c>
      <c r="AU186" s="277" t="s">
        <v>83</v>
      </c>
      <c r="AV186" s="14" t="s">
        <v>83</v>
      </c>
      <c r="AW186" s="14" t="s">
        <v>30</v>
      </c>
      <c r="AX186" s="14" t="s">
        <v>73</v>
      </c>
      <c r="AY186" s="277" t="s">
        <v>137</v>
      </c>
    </row>
    <row r="187" s="15" customFormat="1">
      <c r="A187" s="15"/>
      <c r="B187" s="278"/>
      <c r="C187" s="279"/>
      <c r="D187" s="258" t="s">
        <v>146</v>
      </c>
      <c r="E187" s="280" t="s">
        <v>1</v>
      </c>
      <c r="F187" s="281" t="s">
        <v>150</v>
      </c>
      <c r="G187" s="279"/>
      <c r="H187" s="282">
        <v>36.100999999999999</v>
      </c>
      <c r="I187" s="283"/>
      <c r="J187" s="279"/>
      <c r="K187" s="279"/>
      <c r="L187" s="284"/>
      <c r="M187" s="285"/>
      <c r="N187" s="286"/>
      <c r="O187" s="286"/>
      <c r="P187" s="286"/>
      <c r="Q187" s="286"/>
      <c r="R187" s="286"/>
      <c r="S187" s="286"/>
      <c r="T187" s="28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8" t="s">
        <v>146</v>
      </c>
      <c r="AU187" s="288" t="s">
        <v>83</v>
      </c>
      <c r="AV187" s="15" t="s">
        <v>144</v>
      </c>
      <c r="AW187" s="15" t="s">
        <v>30</v>
      </c>
      <c r="AX187" s="15" t="s">
        <v>81</v>
      </c>
      <c r="AY187" s="288" t="s">
        <v>137</v>
      </c>
    </row>
    <row r="188" s="2" customFormat="1" ht="24" customHeight="1">
      <c r="A188" s="38"/>
      <c r="B188" s="39"/>
      <c r="C188" s="243" t="s">
        <v>223</v>
      </c>
      <c r="D188" s="243" t="s">
        <v>139</v>
      </c>
      <c r="E188" s="244" t="s">
        <v>224</v>
      </c>
      <c r="F188" s="245" t="s">
        <v>225</v>
      </c>
      <c r="G188" s="246" t="s">
        <v>196</v>
      </c>
      <c r="H188" s="247">
        <v>120.38800000000001</v>
      </c>
      <c r="I188" s="248"/>
      <c r="J188" s="249">
        <f>ROUND(I188*H188,2)</f>
        <v>0</v>
      </c>
      <c r="K188" s="245" t="s">
        <v>143</v>
      </c>
      <c r="L188" s="44"/>
      <c r="M188" s="250" t="s">
        <v>1</v>
      </c>
      <c r="N188" s="251" t="s">
        <v>38</v>
      </c>
      <c r="O188" s="91"/>
      <c r="P188" s="252">
        <f>O188*H188</f>
        <v>0</v>
      </c>
      <c r="Q188" s="252">
        <v>0</v>
      </c>
      <c r="R188" s="252">
        <f>Q188*H188</f>
        <v>0</v>
      </c>
      <c r="S188" s="252">
        <v>0</v>
      </c>
      <c r="T188" s="25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4" t="s">
        <v>144</v>
      </c>
      <c r="AT188" s="254" t="s">
        <v>139</v>
      </c>
      <c r="AU188" s="254" t="s">
        <v>83</v>
      </c>
      <c r="AY188" s="17" t="s">
        <v>137</v>
      </c>
      <c r="BE188" s="255">
        <f>IF(N188="základní",J188,0)</f>
        <v>0</v>
      </c>
      <c r="BF188" s="255">
        <f>IF(N188="snížená",J188,0)</f>
        <v>0</v>
      </c>
      <c r="BG188" s="255">
        <f>IF(N188="zákl. přenesená",J188,0)</f>
        <v>0</v>
      </c>
      <c r="BH188" s="255">
        <f>IF(N188="sníž. přenesená",J188,0)</f>
        <v>0</v>
      </c>
      <c r="BI188" s="255">
        <f>IF(N188="nulová",J188,0)</f>
        <v>0</v>
      </c>
      <c r="BJ188" s="17" t="s">
        <v>81</v>
      </c>
      <c r="BK188" s="255">
        <f>ROUND(I188*H188,2)</f>
        <v>0</v>
      </c>
      <c r="BL188" s="17" t="s">
        <v>144</v>
      </c>
      <c r="BM188" s="254" t="s">
        <v>226</v>
      </c>
    </row>
    <row r="189" s="14" customFormat="1">
      <c r="A189" s="14"/>
      <c r="B189" s="267"/>
      <c r="C189" s="268"/>
      <c r="D189" s="258" t="s">
        <v>146</v>
      </c>
      <c r="E189" s="269" t="s">
        <v>1</v>
      </c>
      <c r="F189" s="270" t="s">
        <v>227</v>
      </c>
      <c r="G189" s="268"/>
      <c r="H189" s="271">
        <v>120.38800000000001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7" t="s">
        <v>146</v>
      </c>
      <c r="AU189" s="277" t="s">
        <v>83</v>
      </c>
      <c r="AV189" s="14" t="s">
        <v>83</v>
      </c>
      <c r="AW189" s="14" t="s">
        <v>30</v>
      </c>
      <c r="AX189" s="14" t="s">
        <v>73</v>
      </c>
      <c r="AY189" s="277" t="s">
        <v>137</v>
      </c>
    </row>
    <row r="190" s="15" customFormat="1">
      <c r="A190" s="15"/>
      <c r="B190" s="278"/>
      <c r="C190" s="279"/>
      <c r="D190" s="258" t="s">
        <v>146</v>
      </c>
      <c r="E190" s="280" t="s">
        <v>1</v>
      </c>
      <c r="F190" s="281" t="s">
        <v>150</v>
      </c>
      <c r="G190" s="279"/>
      <c r="H190" s="282">
        <v>120.38800000000001</v>
      </c>
      <c r="I190" s="283"/>
      <c r="J190" s="279"/>
      <c r="K190" s="279"/>
      <c r="L190" s="284"/>
      <c r="M190" s="285"/>
      <c r="N190" s="286"/>
      <c r="O190" s="286"/>
      <c r="P190" s="286"/>
      <c r="Q190" s="286"/>
      <c r="R190" s="286"/>
      <c r="S190" s="286"/>
      <c r="T190" s="28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8" t="s">
        <v>146</v>
      </c>
      <c r="AU190" s="288" t="s">
        <v>83</v>
      </c>
      <c r="AV190" s="15" t="s">
        <v>144</v>
      </c>
      <c r="AW190" s="15" t="s">
        <v>30</v>
      </c>
      <c r="AX190" s="15" t="s">
        <v>81</v>
      </c>
      <c r="AY190" s="288" t="s">
        <v>137</v>
      </c>
    </row>
    <row r="191" s="2" customFormat="1" ht="24" customHeight="1">
      <c r="A191" s="38"/>
      <c r="B191" s="39"/>
      <c r="C191" s="243" t="s">
        <v>8</v>
      </c>
      <c r="D191" s="243" t="s">
        <v>139</v>
      </c>
      <c r="E191" s="244" t="s">
        <v>228</v>
      </c>
      <c r="F191" s="245" t="s">
        <v>229</v>
      </c>
      <c r="G191" s="246" t="s">
        <v>196</v>
      </c>
      <c r="H191" s="247">
        <v>36.100999999999999</v>
      </c>
      <c r="I191" s="248"/>
      <c r="J191" s="249">
        <f>ROUND(I191*H191,2)</f>
        <v>0</v>
      </c>
      <c r="K191" s="245" t="s">
        <v>143</v>
      </c>
      <c r="L191" s="44"/>
      <c r="M191" s="250" t="s">
        <v>1</v>
      </c>
      <c r="N191" s="251" t="s">
        <v>38</v>
      </c>
      <c r="O191" s="91"/>
      <c r="P191" s="252">
        <f>O191*H191</f>
        <v>0</v>
      </c>
      <c r="Q191" s="252">
        <v>0</v>
      </c>
      <c r="R191" s="252">
        <f>Q191*H191</f>
        <v>0</v>
      </c>
      <c r="S191" s="252">
        <v>0</v>
      </c>
      <c r="T191" s="253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4" t="s">
        <v>144</v>
      </c>
      <c r="AT191" s="254" t="s">
        <v>139</v>
      </c>
      <c r="AU191" s="254" t="s">
        <v>83</v>
      </c>
      <c r="AY191" s="17" t="s">
        <v>137</v>
      </c>
      <c r="BE191" s="255">
        <f>IF(N191="základní",J191,0)</f>
        <v>0</v>
      </c>
      <c r="BF191" s="255">
        <f>IF(N191="snížená",J191,0)</f>
        <v>0</v>
      </c>
      <c r="BG191" s="255">
        <f>IF(N191="zákl. přenesená",J191,0)</f>
        <v>0</v>
      </c>
      <c r="BH191" s="255">
        <f>IF(N191="sníž. přenesená",J191,0)</f>
        <v>0</v>
      </c>
      <c r="BI191" s="255">
        <f>IF(N191="nulová",J191,0)</f>
        <v>0</v>
      </c>
      <c r="BJ191" s="17" t="s">
        <v>81</v>
      </c>
      <c r="BK191" s="255">
        <f>ROUND(I191*H191,2)</f>
        <v>0</v>
      </c>
      <c r="BL191" s="17" t="s">
        <v>144</v>
      </c>
      <c r="BM191" s="254" t="s">
        <v>230</v>
      </c>
    </row>
    <row r="192" s="14" customFormat="1">
      <c r="A192" s="14"/>
      <c r="B192" s="267"/>
      <c r="C192" s="268"/>
      <c r="D192" s="258" t="s">
        <v>146</v>
      </c>
      <c r="E192" s="269" t="s">
        <v>1</v>
      </c>
      <c r="F192" s="270" t="s">
        <v>222</v>
      </c>
      <c r="G192" s="268"/>
      <c r="H192" s="271">
        <v>36.100999999999999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7" t="s">
        <v>146</v>
      </c>
      <c r="AU192" s="277" t="s">
        <v>83</v>
      </c>
      <c r="AV192" s="14" t="s">
        <v>83</v>
      </c>
      <c r="AW192" s="14" t="s">
        <v>30</v>
      </c>
      <c r="AX192" s="14" t="s">
        <v>73</v>
      </c>
      <c r="AY192" s="277" t="s">
        <v>137</v>
      </c>
    </row>
    <row r="193" s="15" customFormat="1">
      <c r="A193" s="15"/>
      <c r="B193" s="278"/>
      <c r="C193" s="279"/>
      <c r="D193" s="258" t="s">
        <v>146</v>
      </c>
      <c r="E193" s="280" t="s">
        <v>1</v>
      </c>
      <c r="F193" s="281" t="s">
        <v>150</v>
      </c>
      <c r="G193" s="279"/>
      <c r="H193" s="282">
        <v>36.100999999999999</v>
      </c>
      <c r="I193" s="283"/>
      <c r="J193" s="279"/>
      <c r="K193" s="279"/>
      <c r="L193" s="284"/>
      <c r="M193" s="285"/>
      <c r="N193" s="286"/>
      <c r="O193" s="286"/>
      <c r="P193" s="286"/>
      <c r="Q193" s="286"/>
      <c r="R193" s="286"/>
      <c r="S193" s="286"/>
      <c r="T193" s="28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8" t="s">
        <v>146</v>
      </c>
      <c r="AU193" s="288" t="s">
        <v>83</v>
      </c>
      <c r="AV193" s="15" t="s">
        <v>144</v>
      </c>
      <c r="AW193" s="15" t="s">
        <v>30</v>
      </c>
      <c r="AX193" s="15" t="s">
        <v>81</v>
      </c>
      <c r="AY193" s="288" t="s">
        <v>137</v>
      </c>
    </row>
    <row r="194" s="2" customFormat="1" ht="24" customHeight="1">
      <c r="A194" s="38"/>
      <c r="B194" s="39"/>
      <c r="C194" s="243" t="s">
        <v>231</v>
      </c>
      <c r="D194" s="243" t="s">
        <v>139</v>
      </c>
      <c r="E194" s="244" t="s">
        <v>232</v>
      </c>
      <c r="F194" s="245" t="s">
        <v>233</v>
      </c>
      <c r="G194" s="246" t="s">
        <v>196</v>
      </c>
      <c r="H194" s="247">
        <v>1775.432</v>
      </c>
      <c r="I194" s="248"/>
      <c r="J194" s="249">
        <f>ROUND(I194*H194,2)</f>
        <v>0</v>
      </c>
      <c r="K194" s="245" t="s">
        <v>143</v>
      </c>
      <c r="L194" s="44"/>
      <c r="M194" s="250" t="s">
        <v>1</v>
      </c>
      <c r="N194" s="251" t="s">
        <v>38</v>
      </c>
      <c r="O194" s="91"/>
      <c r="P194" s="252">
        <f>O194*H194</f>
        <v>0</v>
      </c>
      <c r="Q194" s="252">
        <v>0</v>
      </c>
      <c r="R194" s="252">
        <f>Q194*H194</f>
        <v>0</v>
      </c>
      <c r="S194" s="252">
        <v>0</v>
      </c>
      <c r="T194" s="25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4" t="s">
        <v>144</v>
      </c>
      <c r="AT194" s="254" t="s">
        <v>139</v>
      </c>
      <c r="AU194" s="254" t="s">
        <v>83</v>
      </c>
      <c r="AY194" s="17" t="s">
        <v>137</v>
      </c>
      <c r="BE194" s="255">
        <f>IF(N194="základní",J194,0)</f>
        <v>0</v>
      </c>
      <c r="BF194" s="255">
        <f>IF(N194="snížená",J194,0)</f>
        <v>0</v>
      </c>
      <c r="BG194" s="255">
        <f>IF(N194="zákl. přenesená",J194,0)</f>
        <v>0</v>
      </c>
      <c r="BH194" s="255">
        <f>IF(N194="sníž. přenesená",J194,0)</f>
        <v>0</v>
      </c>
      <c r="BI194" s="255">
        <f>IF(N194="nulová",J194,0)</f>
        <v>0</v>
      </c>
      <c r="BJ194" s="17" t="s">
        <v>81</v>
      </c>
      <c r="BK194" s="255">
        <f>ROUND(I194*H194,2)</f>
        <v>0</v>
      </c>
      <c r="BL194" s="17" t="s">
        <v>144</v>
      </c>
      <c r="BM194" s="254" t="s">
        <v>234</v>
      </c>
    </row>
    <row r="195" s="13" customFormat="1">
      <c r="A195" s="13"/>
      <c r="B195" s="256"/>
      <c r="C195" s="257"/>
      <c r="D195" s="258" t="s">
        <v>146</v>
      </c>
      <c r="E195" s="259" t="s">
        <v>1</v>
      </c>
      <c r="F195" s="260" t="s">
        <v>147</v>
      </c>
      <c r="G195" s="257"/>
      <c r="H195" s="259" t="s">
        <v>1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146</v>
      </c>
      <c r="AU195" s="266" t="s">
        <v>83</v>
      </c>
      <c r="AV195" s="13" t="s">
        <v>81</v>
      </c>
      <c r="AW195" s="13" t="s">
        <v>30</v>
      </c>
      <c r="AX195" s="13" t="s">
        <v>73</v>
      </c>
      <c r="AY195" s="266" t="s">
        <v>137</v>
      </c>
    </row>
    <row r="196" s="14" customFormat="1">
      <c r="A196" s="14"/>
      <c r="B196" s="267"/>
      <c r="C196" s="268"/>
      <c r="D196" s="258" t="s">
        <v>146</v>
      </c>
      <c r="E196" s="269" t="s">
        <v>1</v>
      </c>
      <c r="F196" s="270" t="s">
        <v>235</v>
      </c>
      <c r="G196" s="268"/>
      <c r="H196" s="271">
        <v>514.45799999999997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7" t="s">
        <v>146</v>
      </c>
      <c r="AU196" s="277" t="s">
        <v>83</v>
      </c>
      <c r="AV196" s="14" t="s">
        <v>83</v>
      </c>
      <c r="AW196" s="14" t="s">
        <v>30</v>
      </c>
      <c r="AX196" s="14" t="s">
        <v>73</v>
      </c>
      <c r="AY196" s="277" t="s">
        <v>137</v>
      </c>
    </row>
    <row r="197" s="13" customFormat="1">
      <c r="A197" s="13"/>
      <c r="B197" s="256"/>
      <c r="C197" s="257"/>
      <c r="D197" s="258" t="s">
        <v>146</v>
      </c>
      <c r="E197" s="259" t="s">
        <v>1</v>
      </c>
      <c r="F197" s="260" t="s">
        <v>236</v>
      </c>
      <c r="G197" s="257"/>
      <c r="H197" s="259" t="s">
        <v>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146</v>
      </c>
      <c r="AU197" s="266" t="s">
        <v>83</v>
      </c>
      <c r="AV197" s="13" t="s">
        <v>81</v>
      </c>
      <c r="AW197" s="13" t="s">
        <v>30</v>
      </c>
      <c r="AX197" s="13" t="s">
        <v>73</v>
      </c>
      <c r="AY197" s="266" t="s">
        <v>137</v>
      </c>
    </row>
    <row r="198" s="14" customFormat="1">
      <c r="A198" s="14"/>
      <c r="B198" s="267"/>
      <c r="C198" s="268"/>
      <c r="D198" s="258" t="s">
        <v>146</v>
      </c>
      <c r="E198" s="269" t="s">
        <v>1</v>
      </c>
      <c r="F198" s="270" t="s">
        <v>237</v>
      </c>
      <c r="G198" s="268"/>
      <c r="H198" s="271">
        <v>1119.8489999999999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7" t="s">
        <v>146</v>
      </c>
      <c r="AU198" s="277" t="s">
        <v>83</v>
      </c>
      <c r="AV198" s="14" t="s">
        <v>83</v>
      </c>
      <c r="AW198" s="14" t="s">
        <v>30</v>
      </c>
      <c r="AX198" s="14" t="s">
        <v>73</v>
      </c>
      <c r="AY198" s="277" t="s">
        <v>137</v>
      </c>
    </row>
    <row r="199" s="14" customFormat="1">
      <c r="A199" s="14"/>
      <c r="B199" s="267"/>
      <c r="C199" s="268"/>
      <c r="D199" s="258" t="s">
        <v>146</v>
      </c>
      <c r="E199" s="269" t="s">
        <v>1</v>
      </c>
      <c r="F199" s="270" t="s">
        <v>238</v>
      </c>
      <c r="G199" s="268"/>
      <c r="H199" s="271">
        <v>6.9809999999999999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7" t="s">
        <v>146</v>
      </c>
      <c r="AU199" s="277" t="s">
        <v>83</v>
      </c>
      <c r="AV199" s="14" t="s">
        <v>83</v>
      </c>
      <c r="AW199" s="14" t="s">
        <v>30</v>
      </c>
      <c r="AX199" s="14" t="s">
        <v>73</v>
      </c>
      <c r="AY199" s="277" t="s">
        <v>137</v>
      </c>
    </row>
    <row r="200" s="14" customFormat="1">
      <c r="A200" s="14"/>
      <c r="B200" s="267"/>
      <c r="C200" s="268"/>
      <c r="D200" s="258" t="s">
        <v>146</v>
      </c>
      <c r="E200" s="269" t="s">
        <v>1</v>
      </c>
      <c r="F200" s="270" t="s">
        <v>239</v>
      </c>
      <c r="G200" s="268"/>
      <c r="H200" s="271">
        <v>129.768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7" t="s">
        <v>146</v>
      </c>
      <c r="AU200" s="277" t="s">
        <v>83</v>
      </c>
      <c r="AV200" s="14" t="s">
        <v>83</v>
      </c>
      <c r="AW200" s="14" t="s">
        <v>30</v>
      </c>
      <c r="AX200" s="14" t="s">
        <v>73</v>
      </c>
      <c r="AY200" s="277" t="s">
        <v>137</v>
      </c>
    </row>
    <row r="201" s="14" customFormat="1">
      <c r="A201" s="14"/>
      <c r="B201" s="267"/>
      <c r="C201" s="268"/>
      <c r="D201" s="258" t="s">
        <v>146</v>
      </c>
      <c r="E201" s="269" t="s">
        <v>1</v>
      </c>
      <c r="F201" s="270" t="s">
        <v>240</v>
      </c>
      <c r="G201" s="268"/>
      <c r="H201" s="271">
        <v>479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7" t="s">
        <v>146</v>
      </c>
      <c r="AU201" s="277" t="s">
        <v>83</v>
      </c>
      <c r="AV201" s="14" t="s">
        <v>83</v>
      </c>
      <c r="AW201" s="14" t="s">
        <v>30</v>
      </c>
      <c r="AX201" s="14" t="s">
        <v>73</v>
      </c>
      <c r="AY201" s="277" t="s">
        <v>137</v>
      </c>
    </row>
    <row r="202" s="14" customFormat="1">
      <c r="A202" s="14"/>
      <c r="B202" s="267"/>
      <c r="C202" s="268"/>
      <c r="D202" s="258" t="s">
        <v>146</v>
      </c>
      <c r="E202" s="269" t="s">
        <v>1</v>
      </c>
      <c r="F202" s="270" t="s">
        <v>241</v>
      </c>
      <c r="G202" s="268"/>
      <c r="H202" s="271">
        <v>1823.903</v>
      </c>
      <c r="I202" s="272"/>
      <c r="J202" s="268"/>
      <c r="K202" s="268"/>
      <c r="L202" s="273"/>
      <c r="M202" s="274"/>
      <c r="N202" s="275"/>
      <c r="O202" s="275"/>
      <c r="P202" s="275"/>
      <c r="Q202" s="275"/>
      <c r="R202" s="275"/>
      <c r="S202" s="275"/>
      <c r="T202" s="27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7" t="s">
        <v>146</v>
      </c>
      <c r="AU202" s="277" t="s">
        <v>83</v>
      </c>
      <c r="AV202" s="14" t="s">
        <v>83</v>
      </c>
      <c r="AW202" s="14" t="s">
        <v>30</v>
      </c>
      <c r="AX202" s="14" t="s">
        <v>73</v>
      </c>
      <c r="AY202" s="277" t="s">
        <v>137</v>
      </c>
    </row>
    <row r="203" s="14" customFormat="1">
      <c r="A203" s="14"/>
      <c r="B203" s="267"/>
      <c r="C203" s="268"/>
      <c r="D203" s="258" t="s">
        <v>146</v>
      </c>
      <c r="E203" s="269" t="s">
        <v>1</v>
      </c>
      <c r="F203" s="270" t="s">
        <v>242</v>
      </c>
      <c r="G203" s="268"/>
      <c r="H203" s="271">
        <v>21.923999999999999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7" t="s">
        <v>146</v>
      </c>
      <c r="AU203" s="277" t="s">
        <v>83</v>
      </c>
      <c r="AV203" s="14" t="s">
        <v>83</v>
      </c>
      <c r="AW203" s="14" t="s">
        <v>30</v>
      </c>
      <c r="AX203" s="14" t="s">
        <v>73</v>
      </c>
      <c r="AY203" s="277" t="s">
        <v>137</v>
      </c>
    </row>
    <row r="204" s="14" customFormat="1">
      <c r="A204" s="14"/>
      <c r="B204" s="267"/>
      <c r="C204" s="268"/>
      <c r="D204" s="258" t="s">
        <v>146</v>
      </c>
      <c r="E204" s="269" t="s">
        <v>1</v>
      </c>
      <c r="F204" s="270" t="s">
        <v>243</v>
      </c>
      <c r="G204" s="268"/>
      <c r="H204" s="271">
        <v>16.632000000000001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7" t="s">
        <v>146</v>
      </c>
      <c r="AU204" s="277" t="s">
        <v>83</v>
      </c>
      <c r="AV204" s="14" t="s">
        <v>83</v>
      </c>
      <c r="AW204" s="14" t="s">
        <v>30</v>
      </c>
      <c r="AX204" s="14" t="s">
        <v>73</v>
      </c>
      <c r="AY204" s="277" t="s">
        <v>137</v>
      </c>
    </row>
    <row r="205" s="13" customFormat="1">
      <c r="A205" s="13"/>
      <c r="B205" s="256"/>
      <c r="C205" s="257"/>
      <c r="D205" s="258" t="s">
        <v>146</v>
      </c>
      <c r="E205" s="259" t="s">
        <v>1</v>
      </c>
      <c r="F205" s="260" t="s">
        <v>244</v>
      </c>
      <c r="G205" s="257"/>
      <c r="H205" s="259" t="s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6" t="s">
        <v>146</v>
      </c>
      <c r="AU205" s="266" t="s">
        <v>83</v>
      </c>
      <c r="AV205" s="13" t="s">
        <v>81</v>
      </c>
      <c r="AW205" s="13" t="s">
        <v>30</v>
      </c>
      <c r="AX205" s="13" t="s">
        <v>73</v>
      </c>
      <c r="AY205" s="266" t="s">
        <v>137</v>
      </c>
    </row>
    <row r="206" s="14" customFormat="1">
      <c r="A206" s="14"/>
      <c r="B206" s="267"/>
      <c r="C206" s="268"/>
      <c r="D206" s="258" t="s">
        <v>146</v>
      </c>
      <c r="E206" s="269" t="s">
        <v>1</v>
      </c>
      <c r="F206" s="270" t="s">
        <v>245</v>
      </c>
      <c r="G206" s="268"/>
      <c r="H206" s="271">
        <v>-25.030999999999999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7" t="s">
        <v>146</v>
      </c>
      <c r="AU206" s="277" t="s">
        <v>83</v>
      </c>
      <c r="AV206" s="14" t="s">
        <v>83</v>
      </c>
      <c r="AW206" s="14" t="s">
        <v>30</v>
      </c>
      <c r="AX206" s="14" t="s">
        <v>73</v>
      </c>
      <c r="AY206" s="277" t="s">
        <v>137</v>
      </c>
    </row>
    <row r="207" s="14" customFormat="1">
      <c r="A207" s="14"/>
      <c r="B207" s="267"/>
      <c r="C207" s="268"/>
      <c r="D207" s="258" t="s">
        <v>146</v>
      </c>
      <c r="E207" s="269" t="s">
        <v>1</v>
      </c>
      <c r="F207" s="270" t="s">
        <v>246</v>
      </c>
      <c r="G207" s="268"/>
      <c r="H207" s="271">
        <v>-18.288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7" t="s">
        <v>146</v>
      </c>
      <c r="AU207" s="277" t="s">
        <v>83</v>
      </c>
      <c r="AV207" s="14" t="s">
        <v>83</v>
      </c>
      <c r="AW207" s="14" t="s">
        <v>30</v>
      </c>
      <c r="AX207" s="14" t="s">
        <v>73</v>
      </c>
      <c r="AY207" s="277" t="s">
        <v>137</v>
      </c>
    </row>
    <row r="208" s="14" customFormat="1">
      <c r="A208" s="14"/>
      <c r="B208" s="267"/>
      <c r="C208" s="268"/>
      <c r="D208" s="258" t="s">
        <v>146</v>
      </c>
      <c r="E208" s="269" t="s">
        <v>1</v>
      </c>
      <c r="F208" s="270" t="s">
        <v>247</v>
      </c>
      <c r="G208" s="268"/>
      <c r="H208" s="271">
        <v>-12.204000000000001</v>
      </c>
      <c r="I208" s="272"/>
      <c r="J208" s="268"/>
      <c r="K208" s="268"/>
      <c r="L208" s="273"/>
      <c r="M208" s="274"/>
      <c r="N208" s="275"/>
      <c r="O208" s="275"/>
      <c r="P208" s="275"/>
      <c r="Q208" s="275"/>
      <c r="R208" s="275"/>
      <c r="S208" s="275"/>
      <c r="T208" s="27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7" t="s">
        <v>146</v>
      </c>
      <c r="AU208" s="277" t="s">
        <v>83</v>
      </c>
      <c r="AV208" s="14" t="s">
        <v>83</v>
      </c>
      <c r="AW208" s="14" t="s">
        <v>30</v>
      </c>
      <c r="AX208" s="14" t="s">
        <v>73</v>
      </c>
      <c r="AY208" s="277" t="s">
        <v>137</v>
      </c>
    </row>
    <row r="209" s="14" customFormat="1">
      <c r="A209" s="14"/>
      <c r="B209" s="267"/>
      <c r="C209" s="268"/>
      <c r="D209" s="258" t="s">
        <v>146</v>
      </c>
      <c r="E209" s="269" t="s">
        <v>1</v>
      </c>
      <c r="F209" s="270" t="s">
        <v>248</v>
      </c>
      <c r="G209" s="268"/>
      <c r="H209" s="271">
        <v>-506.12799999999999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7" t="s">
        <v>146</v>
      </c>
      <c r="AU209" s="277" t="s">
        <v>83</v>
      </c>
      <c r="AV209" s="14" t="s">
        <v>83</v>
      </c>
      <c r="AW209" s="14" t="s">
        <v>30</v>
      </c>
      <c r="AX209" s="14" t="s">
        <v>73</v>
      </c>
      <c r="AY209" s="277" t="s">
        <v>137</v>
      </c>
    </row>
    <row r="210" s="15" customFormat="1">
      <c r="A210" s="15"/>
      <c r="B210" s="278"/>
      <c r="C210" s="279"/>
      <c r="D210" s="258" t="s">
        <v>146</v>
      </c>
      <c r="E210" s="280" t="s">
        <v>1</v>
      </c>
      <c r="F210" s="281" t="s">
        <v>150</v>
      </c>
      <c r="G210" s="279"/>
      <c r="H210" s="282">
        <v>3550.864</v>
      </c>
      <c r="I210" s="283"/>
      <c r="J210" s="279"/>
      <c r="K210" s="279"/>
      <c r="L210" s="284"/>
      <c r="M210" s="285"/>
      <c r="N210" s="286"/>
      <c r="O210" s="286"/>
      <c r="P210" s="286"/>
      <c r="Q210" s="286"/>
      <c r="R210" s="286"/>
      <c r="S210" s="286"/>
      <c r="T210" s="28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8" t="s">
        <v>146</v>
      </c>
      <c r="AU210" s="288" t="s">
        <v>83</v>
      </c>
      <c r="AV210" s="15" t="s">
        <v>144</v>
      </c>
      <c r="AW210" s="15" t="s">
        <v>30</v>
      </c>
      <c r="AX210" s="15" t="s">
        <v>73</v>
      </c>
      <c r="AY210" s="288" t="s">
        <v>137</v>
      </c>
    </row>
    <row r="211" s="14" customFormat="1">
      <c r="A211" s="14"/>
      <c r="B211" s="267"/>
      <c r="C211" s="268"/>
      <c r="D211" s="258" t="s">
        <v>146</v>
      </c>
      <c r="E211" s="269" t="s">
        <v>1</v>
      </c>
      <c r="F211" s="270" t="s">
        <v>249</v>
      </c>
      <c r="G211" s="268"/>
      <c r="H211" s="271">
        <v>1775.432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7" t="s">
        <v>146</v>
      </c>
      <c r="AU211" s="277" t="s">
        <v>83</v>
      </c>
      <c r="AV211" s="14" t="s">
        <v>83</v>
      </c>
      <c r="AW211" s="14" t="s">
        <v>30</v>
      </c>
      <c r="AX211" s="14" t="s">
        <v>81</v>
      </c>
      <c r="AY211" s="277" t="s">
        <v>137</v>
      </c>
    </row>
    <row r="212" s="2" customFormat="1" ht="24" customHeight="1">
      <c r="A212" s="38"/>
      <c r="B212" s="39"/>
      <c r="C212" s="243" t="s">
        <v>250</v>
      </c>
      <c r="D212" s="243" t="s">
        <v>139</v>
      </c>
      <c r="E212" s="244" t="s">
        <v>251</v>
      </c>
      <c r="F212" s="245" t="s">
        <v>252</v>
      </c>
      <c r="G212" s="246" t="s">
        <v>196</v>
      </c>
      <c r="H212" s="247">
        <v>532.63</v>
      </c>
      <c r="I212" s="248"/>
      <c r="J212" s="249">
        <f>ROUND(I212*H212,2)</f>
        <v>0</v>
      </c>
      <c r="K212" s="245" t="s">
        <v>143</v>
      </c>
      <c r="L212" s="44"/>
      <c r="M212" s="250" t="s">
        <v>1</v>
      </c>
      <c r="N212" s="251" t="s">
        <v>38</v>
      </c>
      <c r="O212" s="91"/>
      <c r="P212" s="252">
        <f>O212*H212</f>
        <v>0</v>
      </c>
      <c r="Q212" s="252">
        <v>0</v>
      </c>
      <c r="R212" s="252">
        <f>Q212*H212</f>
        <v>0</v>
      </c>
      <c r="S212" s="252">
        <v>0</v>
      </c>
      <c r="T212" s="25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4" t="s">
        <v>144</v>
      </c>
      <c r="AT212" s="254" t="s">
        <v>139</v>
      </c>
      <c r="AU212" s="254" t="s">
        <v>83</v>
      </c>
      <c r="AY212" s="17" t="s">
        <v>137</v>
      </c>
      <c r="BE212" s="255">
        <f>IF(N212="základní",J212,0)</f>
        <v>0</v>
      </c>
      <c r="BF212" s="255">
        <f>IF(N212="snížená",J212,0)</f>
        <v>0</v>
      </c>
      <c r="BG212" s="255">
        <f>IF(N212="zákl. přenesená",J212,0)</f>
        <v>0</v>
      </c>
      <c r="BH212" s="255">
        <f>IF(N212="sníž. přenesená",J212,0)</f>
        <v>0</v>
      </c>
      <c r="BI212" s="255">
        <f>IF(N212="nulová",J212,0)</f>
        <v>0</v>
      </c>
      <c r="BJ212" s="17" t="s">
        <v>81</v>
      </c>
      <c r="BK212" s="255">
        <f>ROUND(I212*H212,2)</f>
        <v>0</v>
      </c>
      <c r="BL212" s="17" t="s">
        <v>144</v>
      </c>
      <c r="BM212" s="254" t="s">
        <v>253</v>
      </c>
    </row>
    <row r="213" s="14" customFormat="1">
      <c r="A213" s="14"/>
      <c r="B213" s="267"/>
      <c r="C213" s="268"/>
      <c r="D213" s="258" t="s">
        <v>146</v>
      </c>
      <c r="E213" s="269" t="s">
        <v>1</v>
      </c>
      <c r="F213" s="270" t="s">
        <v>254</v>
      </c>
      <c r="G213" s="268"/>
      <c r="H213" s="271">
        <v>532.63</v>
      </c>
      <c r="I213" s="272"/>
      <c r="J213" s="268"/>
      <c r="K213" s="268"/>
      <c r="L213" s="273"/>
      <c r="M213" s="274"/>
      <c r="N213" s="275"/>
      <c r="O213" s="275"/>
      <c r="P213" s="275"/>
      <c r="Q213" s="275"/>
      <c r="R213" s="275"/>
      <c r="S213" s="275"/>
      <c r="T213" s="27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7" t="s">
        <v>146</v>
      </c>
      <c r="AU213" s="277" t="s">
        <v>83</v>
      </c>
      <c r="AV213" s="14" t="s">
        <v>83</v>
      </c>
      <c r="AW213" s="14" t="s">
        <v>30</v>
      </c>
      <c r="AX213" s="14" t="s">
        <v>73</v>
      </c>
      <c r="AY213" s="277" t="s">
        <v>137</v>
      </c>
    </row>
    <row r="214" s="15" customFormat="1">
      <c r="A214" s="15"/>
      <c r="B214" s="278"/>
      <c r="C214" s="279"/>
      <c r="D214" s="258" t="s">
        <v>146</v>
      </c>
      <c r="E214" s="280" t="s">
        <v>1</v>
      </c>
      <c r="F214" s="281" t="s">
        <v>150</v>
      </c>
      <c r="G214" s="279"/>
      <c r="H214" s="282">
        <v>532.63</v>
      </c>
      <c r="I214" s="283"/>
      <c r="J214" s="279"/>
      <c r="K214" s="279"/>
      <c r="L214" s="284"/>
      <c r="M214" s="285"/>
      <c r="N214" s="286"/>
      <c r="O214" s="286"/>
      <c r="P214" s="286"/>
      <c r="Q214" s="286"/>
      <c r="R214" s="286"/>
      <c r="S214" s="286"/>
      <c r="T214" s="28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8" t="s">
        <v>146</v>
      </c>
      <c r="AU214" s="288" t="s">
        <v>83</v>
      </c>
      <c r="AV214" s="15" t="s">
        <v>144</v>
      </c>
      <c r="AW214" s="15" t="s">
        <v>30</v>
      </c>
      <c r="AX214" s="15" t="s">
        <v>81</v>
      </c>
      <c r="AY214" s="288" t="s">
        <v>137</v>
      </c>
    </row>
    <row r="215" s="2" customFormat="1" ht="24" customHeight="1">
      <c r="A215" s="38"/>
      <c r="B215" s="39"/>
      <c r="C215" s="243" t="s">
        <v>255</v>
      </c>
      <c r="D215" s="243" t="s">
        <v>139</v>
      </c>
      <c r="E215" s="244" t="s">
        <v>256</v>
      </c>
      <c r="F215" s="245" t="s">
        <v>257</v>
      </c>
      <c r="G215" s="246" t="s">
        <v>196</v>
      </c>
      <c r="H215" s="247">
        <v>1775.432</v>
      </c>
      <c r="I215" s="248"/>
      <c r="J215" s="249">
        <f>ROUND(I215*H215,2)</f>
        <v>0</v>
      </c>
      <c r="K215" s="245" t="s">
        <v>143</v>
      </c>
      <c r="L215" s="44"/>
      <c r="M215" s="250" t="s">
        <v>1</v>
      </c>
      <c r="N215" s="251" t="s">
        <v>38</v>
      </c>
      <c r="O215" s="91"/>
      <c r="P215" s="252">
        <f>O215*H215</f>
        <v>0</v>
      </c>
      <c r="Q215" s="252">
        <v>0</v>
      </c>
      <c r="R215" s="252">
        <f>Q215*H215</f>
        <v>0</v>
      </c>
      <c r="S215" s="252">
        <v>0</v>
      </c>
      <c r="T215" s="25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4" t="s">
        <v>144</v>
      </c>
      <c r="AT215" s="254" t="s">
        <v>139</v>
      </c>
      <c r="AU215" s="254" t="s">
        <v>83</v>
      </c>
      <c r="AY215" s="17" t="s">
        <v>137</v>
      </c>
      <c r="BE215" s="255">
        <f>IF(N215="základní",J215,0)</f>
        <v>0</v>
      </c>
      <c r="BF215" s="255">
        <f>IF(N215="snížená",J215,0)</f>
        <v>0</v>
      </c>
      <c r="BG215" s="255">
        <f>IF(N215="zákl. přenesená",J215,0)</f>
        <v>0</v>
      </c>
      <c r="BH215" s="255">
        <f>IF(N215="sníž. přenesená",J215,0)</f>
        <v>0</v>
      </c>
      <c r="BI215" s="255">
        <f>IF(N215="nulová",J215,0)</f>
        <v>0</v>
      </c>
      <c r="BJ215" s="17" t="s">
        <v>81</v>
      </c>
      <c r="BK215" s="255">
        <f>ROUND(I215*H215,2)</f>
        <v>0</v>
      </c>
      <c r="BL215" s="17" t="s">
        <v>144</v>
      </c>
      <c r="BM215" s="254" t="s">
        <v>258</v>
      </c>
    </row>
    <row r="216" s="14" customFormat="1">
      <c r="A216" s="14"/>
      <c r="B216" s="267"/>
      <c r="C216" s="268"/>
      <c r="D216" s="258" t="s">
        <v>146</v>
      </c>
      <c r="E216" s="269" t="s">
        <v>1</v>
      </c>
      <c r="F216" s="270" t="s">
        <v>259</v>
      </c>
      <c r="G216" s="268"/>
      <c r="H216" s="271">
        <v>1775.432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7" t="s">
        <v>146</v>
      </c>
      <c r="AU216" s="277" t="s">
        <v>83</v>
      </c>
      <c r="AV216" s="14" t="s">
        <v>83</v>
      </c>
      <c r="AW216" s="14" t="s">
        <v>30</v>
      </c>
      <c r="AX216" s="14" t="s">
        <v>73</v>
      </c>
      <c r="AY216" s="277" t="s">
        <v>137</v>
      </c>
    </row>
    <row r="217" s="15" customFormat="1">
      <c r="A217" s="15"/>
      <c r="B217" s="278"/>
      <c r="C217" s="279"/>
      <c r="D217" s="258" t="s">
        <v>146</v>
      </c>
      <c r="E217" s="280" t="s">
        <v>1</v>
      </c>
      <c r="F217" s="281" t="s">
        <v>150</v>
      </c>
      <c r="G217" s="279"/>
      <c r="H217" s="282">
        <v>1775.432</v>
      </c>
      <c r="I217" s="283"/>
      <c r="J217" s="279"/>
      <c r="K217" s="279"/>
      <c r="L217" s="284"/>
      <c r="M217" s="285"/>
      <c r="N217" s="286"/>
      <c r="O217" s="286"/>
      <c r="P217" s="286"/>
      <c r="Q217" s="286"/>
      <c r="R217" s="286"/>
      <c r="S217" s="286"/>
      <c r="T217" s="28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8" t="s">
        <v>146</v>
      </c>
      <c r="AU217" s="288" t="s">
        <v>83</v>
      </c>
      <c r="AV217" s="15" t="s">
        <v>144</v>
      </c>
      <c r="AW217" s="15" t="s">
        <v>30</v>
      </c>
      <c r="AX217" s="15" t="s">
        <v>81</v>
      </c>
      <c r="AY217" s="288" t="s">
        <v>137</v>
      </c>
    </row>
    <row r="218" s="2" customFormat="1" ht="24" customHeight="1">
      <c r="A218" s="38"/>
      <c r="B218" s="39"/>
      <c r="C218" s="243" t="s">
        <v>260</v>
      </c>
      <c r="D218" s="243" t="s">
        <v>139</v>
      </c>
      <c r="E218" s="244" t="s">
        <v>261</v>
      </c>
      <c r="F218" s="245" t="s">
        <v>262</v>
      </c>
      <c r="G218" s="246" t="s">
        <v>196</v>
      </c>
      <c r="H218" s="247">
        <v>532.63</v>
      </c>
      <c r="I218" s="248"/>
      <c r="J218" s="249">
        <f>ROUND(I218*H218,2)</f>
        <v>0</v>
      </c>
      <c r="K218" s="245" t="s">
        <v>143</v>
      </c>
      <c r="L218" s="44"/>
      <c r="M218" s="250" t="s">
        <v>1</v>
      </c>
      <c r="N218" s="251" t="s">
        <v>38</v>
      </c>
      <c r="O218" s="91"/>
      <c r="P218" s="252">
        <f>O218*H218</f>
        <v>0</v>
      </c>
      <c r="Q218" s="252">
        <v>0</v>
      </c>
      <c r="R218" s="252">
        <f>Q218*H218</f>
        <v>0</v>
      </c>
      <c r="S218" s="252">
        <v>0</v>
      </c>
      <c r="T218" s="25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4" t="s">
        <v>144</v>
      </c>
      <c r="AT218" s="254" t="s">
        <v>139</v>
      </c>
      <c r="AU218" s="254" t="s">
        <v>83</v>
      </c>
      <c r="AY218" s="17" t="s">
        <v>137</v>
      </c>
      <c r="BE218" s="255">
        <f>IF(N218="základní",J218,0)</f>
        <v>0</v>
      </c>
      <c r="BF218" s="255">
        <f>IF(N218="snížená",J218,0)</f>
        <v>0</v>
      </c>
      <c r="BG218" s="255">
        <f>IF(N218="zákl. přenesená",J218,0)</f>
        <v>0</v>
      </c>
      <c r="BH218" s="255">
        <f>IF(N218="sníž. přenesená",J218,0)</f>
        <v>0</v>
      </c>
      <c r="BI218" s="255">
        <f>IF(N218="nulová",J218,0)</f>
        <v>0</v>
      </c>
      <c r="BJ218" s="17" t="s">
        <v>81</v>
      </c>
      <c r="BK218" s="255">
        <f>ROUND(I218*H218,2)</f>
        <v>0</v>
      </c>
      <c r="BL218" s="17" t="s">
        <v>144</v>
      </c>
      <c r="BM218" s="254" t="s">
        <v>263</v>
      </c>
    </row>
    <row r="219" s="14" customFormat="1">
      <c r="A219" s="14"/>
      <c r="B219" s="267"/>
      <c r="C219" s="268"/>
      <c r="D219" s="258" t="s">
        <v>146</v>
      </c>
      <c r="E219" s="269" t="s">
        <v>1</v>
      </c>
      <c r="F219" s="270" t="s">
        <v>254</v>
      </c>
      <c r="G219" s="268"/>
      <c r="H219" s="271">
        <v>532.63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7" t="s">
        <v>146</v>
      </c>
      <c r="AU219" s="277" t="s">
        <v>83</v>
      </c>
      <c r="AV219" s="14" t="s">
        <v>83</v>
      </c>
      <c r="AW219" s="14" t="s">
        <v>30</v>
      </c>
      <c r="AX219" s="14" t="s">
        <v>73</v>
      </c>
      <c r="AY219" s="277" t="s">
        <v>137</v>
      </c>
    </row>
    <row r="220" s="15" customFormat="1">
      <c r="A220" s="15"/>
      <c r="B220" s="278"/>
      <c r="C220" s="279"/>
      <c r="D220" s="258" t="s">
        <v>146</v>
      </c>
      <c r="E220" s="280" t="s">
        <v>1</v>
      </c>
      <c r="F220" s="281" t="s">
        <v>150</v>
      </c>
      <c r="G220" s="279"/>
      <c r="H220" s="282">
        <v>532.63</v>
      </c>
      <c r="I220" s="283"/>
      <c r="J220" s="279"/>
      <c r="K220" s="279"/>
      <c r="L220" s="284"/>
      <c r="M220" s="285"/>
      <c r="N220" s="286"/>
      <c r="O220" s="286"/>
      <c r="P220" s="286"/>
      <c r="Q220" s="286"/>
      <c r="R220" s="286"/>
      <c r="S220" s="286"/>
      <c r="T220" s="28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8" t="s">
        <v>146</v>
      </c>
      <c r="AU220" s="288" t="s">
        <v>83</v>
      </c>
      <c r="AV220" s="15" t="s">
        <v>144</v>
      </c>
      <c r="AW220" s="15" t="s">
        <v>30</v>
      </c>
      <c r="AX220" s="15" t="s">
        <v>81</v>
      </c>
      <c r="AY220" s="288" t="s">
        <v>137</v>
      </c>
    </row>
    <row r="221" s="2" customFormat="1" ht="16.5" customHeight="1">
      <c r="A221" s="38"/>
      <c r="B221" s="39"/>
      <c r="C221" s="243" t="s">
        <v>264</v>
      </c>
      <c r="D221" s="243" t="s">
        <v>139</v>
      </c>
      <c r="E221" s="244" t="s">
        <v>265</v>
      </c>
      <c r="F221" s="245" t="s">
        <v>266</v>
      </c>
      <c r="G221" s="246" t="s">
        <v>267</v>
      </c>
      <c r="H221" s="247">
        <v>2</v>
      </c>
      <c r="I221" s="248"/>
      <c r="J221" s="249">
        <f>ROUND(I221*H221,2)</f>
        <v>0</v>
      </c>
      <c r="K221" s="245" t="s">
        <v>1</v>
      </c>
      <c r="L221" s="44"/>
      <c r="M221" s="250" t="s">
        <v>1</v>
      </c>
      <c r="N221" s="251" t="s">
        <v>38</v>
      </c>
      <c r="O221" s="91"/>
      <c r="P221" s="252">
        <f>O221*H221</f>
        <v>0</v>
      </c>
      <c r="Q221" s="252">
        <v>0</v>
      </c>
      <c r="R221" s="252">
        <f>Q221*H221</f>
        <v>0</v>
      </c>
      <c r="S221" s="252">
        <v>0</v>
      </c>
      <c r="T221" s="25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54" t="s">
        <v>144</v>
      </c>
      <c r="AT221" s="254" t="s">
        <v>139</v>
      </c>
      <c r="AU221" s="254" t="s">
        <v>83</v>
      </c>
      <c r="AY221" s="17" t="s">
        <v>137</v>
      </c>
      <c r="BE221" s="255">
        <f>IF(N221="základní",J221,0)</f>
        <v>0</v>
      </c>
      <c r="BF221" s="255">
        <f>IF(N221="snížená",J221,0)</f>
        <v>0</v>
      </c>
      <c r="BG221" s="255">
        <f>IF(N221="zákl. přenesená",J221,0)</f>
        <v>0</v>
      </c>
      <c r="BH221" s="255">
        <f>IF(N221="sníž. přenesená",J221,0)</f>
        <v>0</v>
      </c>
      <c r="BI221" s="255">
        <f>IF(N221="nulová",J221,0)</f>
        <v>0</v>
      </c>
      <c r="BJ221" s="17" t="s">
        <v>81</v>
      </c>
      <c r="BK221" s="255">
        <f>ROUND(I221*H221,2)</f>
        <v>0</v>
      </c>
      <c r="BL221" s="17" t="s">
        <v>144</v>
      </c>
      <c r="BM221" s="254" t="s">
        <v>268</v>
      </c>
    </row>
    <row r="222" s="2" customFormat="1" ht="36" customHeight="1">
      <c r="A222" s="38"/>
      <c r="B222" s="39"/>
      <c r="C222" s="243" t="s">
        <v>7</v>
      </c>
      <c r="D222" s="243" t="s">
        <v>139</v>
      </c>
      <c r="E222" s="244" t="s">
        <v>269</v>
      </c>
      <c r="F222" s="245" t="s">
        <v>270</v>
      </c>
      <c r="G222" s="246" t="s">
        <v>185</v>
      </c>
      <c r="H222" s="247">
        <v>60.25</v>
      </c>
      <c r="I222" s="248"/>
      <c r="J222" s="249">
        <f>ROUND(I222*H222,2)</f>
        <v>0</v>
      </c>
      <c r="K222" s="245" t="s">
        <v>143</v>
      </c>
      <c r="L222" s="44"/>
      <c r="M222" s="250" t="s">
        <v>1</v>
      </c>
      <c r="N222" s="251" t="s">
        <v>38</v>
      </c>
      <c r="O222" s="91"/>
      <c r="P222" s="252">
        <f>O222*H222</f>
        <v>0</v>
      </c>
      <c r="Q222" s="252">
        <v>0.0035999999999999999</v>
      </c>
      <c r="R222" s="252">
        <f>Q222*H222</f>
        <v>0.21689999999999998</v>
      </c>
      <c r="S222" s="252">
        <v>0</v>
      </c>
      <c r="T222" s="25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4" t="s">
        <v>144</v>
      </c>
      <c r="AT222" s="254" t="s">
        <v>139</v>
      </c>
      <c r="AU222" s="254" t="s">
        <v>83</v>
      </c>
      <c r="AY222" s="17" t="s">
        <v>137</v>
      </c>
      <c r="BE222" s="255">
        <f>IF(N222="základní",J222,0)</f>
        <v>0</v>
      </c>
      <c r="BF222" s="255">
        <f>IF(N222="snížená",J222,0)</f>
        <v>0</v>
      </c>
      <c r="BG222" s="255">
        <f>IF(N222="zákl. přenesená",J222,0)</f>
        <v>0</v>
      </c>
      <c r="BH222" s="255">
        <f>IF(N222="sníž. přenesená",J222,0)</f>
        <v>0</v>
      </c>
      <c r="BI222" s="255">
        <f>IF(N222="nulová",J222,0)</f>
        <v>0</v>
      </c>
      <c r="BJ222" s="17" t="s">
        <v>81</v>
      </c>
      <c r="BK222" s="255">
        <f>ROUND(I222*H222,2)</f>
        <v>0</v>
      </c>
      <c r="BL222" s="17" t="s">
        <v>144</v>
      </c>
      <c r="BM222" s="254" t="s">
        <v>271</v>
      </c>
    </row>
    <row r="223" s="14" customFormat="1">
      <c r="A223" s="14"/>
      <c r="B223" s="267"/>
      <c r="C223" s="268"/>
      <c r="D223" s="258" t="s">
        <v>146</v>
      </c>
      <c r="E223" s="269" t="s">
        <v>1</v>
      </c>
      <c r="F223" s="270" t="s">
        <v>272</v>
      </c>
      <c r="G223" s="268"/>
      <c r="H223" s="271">
        <v>60.25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7" t="s">
        <v>146</v>
      </c>
      <c r="AU223" s="277" t="s">
        <v>83</v>
      </c>
      <c r="AV223" s="14" t="s">
        <v>83</v>
      </c>
      <c r="AW223" s="14" t="s">
        <v>30</v>
      </c>
      <c r="AX223" s="14" t="s">
        <v>73</v>
      </c>
      <c r="AY223" s="277" t="s">
        <v>137</v>
      </c>
    </row>
    <row r="224" s="15" customFormat="1">
      <c r="A224" s="15"/>
      <c r="B224" s="278"/>
      <c r="C224" s="279"/>
      <c r="D224" s="258" t="s">
        <v>146</v>
      </c>
      <c r="E224" s="280" t="s">
        <v>1</v>
      </c>
      <c r="F224" s="281" t="s">
        <v>150</v>
      </c>
      <c r="G224" s="279"/>
      <c r="H224" s="282">
        <v>60.25</v>
      </c>
      <c r="I224" s="283"/>
      <c r="J224" s="279"/>
      <c r="K224" s="279"/>
      <c r="L224" s="284"/>
      <c r="M224" s="285"/>
      <c r="N224" s="286"/>
      <c r="O224" s="286"/>
      <c r="P224" s="286"/>
      <c r="Q224" s="286"/>
      <c r="R224" s="286"/>
      <c r="S224" s="286"/>
      <c r="T224" s="28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8" t="s">
        <v>146</v>
      </c>
      <c r="AU224" s="288" t="s">
        <v>83</v>
      </c>
      <c r="AV224" s="15" t="s">
        <v>144</v>
      </c>
      <c r="AW224" s="15" t="s">
        <v>30</v>
      </c>
      <c r="AX224" s="15" t="s">
        <v>81</v>
      </c>
      <c r="AY224" s="288" t="s">
        <v>137</v>
      </c>
    </row>
    <row r="225" s="2" customFormat="1" ht="24" customHeight="1">
      <c r="A225" s="38"/>
      <c r="B225" s="39"/>
      <c r="C225" s="289" t="s">
        <v>273</v>
      </c>
      <c r="D225" s="289" t="s">
        <v>274</v>
      </c>
      <c r="E225" s="290" t="s">
        <v>275</v>
      </c>
      <c r="F225" s="291" t="s">
        <v>276</v>
      </c>
      <c r="G225" s="292" t="s">
        <v>185</v>
      </c>
      <c r="H225" s="293">
        <v>62.436999999999998</v>
      </c>
      <c r="I225" s="294"/>
      <c r="J225" s="295">
        <f>ROUND(I225*H225,2)</f>
        <v>0</v>
      </c>
      <c r="K225" s="291" t="s">
        <v>143</v>
      </c>
      <c r="L225" s="296"/>
      <c r="M225" s="297" t="s">
        <v>1</v>
      </c>
      <c r="N225" s="298" t="s">
        <v>38</v>
      </c>
      <c r="O225" s="91"/>
      <c r="P225" s="252">
        <f>O225*H225</f>
        <v>0</v>
      </c>
      <c r="Q225" s="252">
        <v>0.0085100000000000002</v>
      </c>
      <c r="R225" s="252">
        <f>Q225*H225</f>
        <v>0.53133887000000002</v>
      </c>
      <c r="S225" s="252">
        <v>0</v>
      </c>
      <c r="T225" s="25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54" t="s">
        <v>182</v>
      </c>
      <c r="AT225" s="254" t="s">
        <v>274</v>
      </c>
      <c r="AU225" s="254" t="s">
        <v>83</v>
      </c>
      <c r="AY225" s="17" t="s">
        <v>137</v>
      </c>
      <c r="BE225" s="255">
        <f>IF(N225="základní",J225,0)</f>
        <v>0</v>
      </c>
      <c r="BF225" s="255">
        <f>IF(N225="snížená",J225,0)</f>
        <v>0</v>
      </c>
      <c r="BG225" s="255">
        <f>IF(N225="zákl. přenesená",J225,0)</f>
        <v>0</v>
      </c>
      <c r="BH225" s="255">
        <f>IF(N225="sníž. přenesená",J225,0)</f>
        <v>0</v>
      </c>
      <c r="BI225" s="255">
        <f>IF(N225="nulová",J225,0)</f>
        <v>0</v>
      </c>
      <c r="BJ225" s="17" t="s">
        <v>81</v>
      </c>
      <c r="BK225" s="255">
        <f>ROUND(I225*H225,2)</f>
        <v>0</v>
      </c>
      <c r="BL225" s="17" t="s">
        <v>144</v>
      </c>
      <c r="BM225" s="254" t="s">
        <v>277</v>
      </c>
    </row>
    <row r="226" s="14" customFormat="1">
      <c r="A226" s="14"/>
      <c r="B226" s="267"/>
      <c r="C226" s="268"/>
      <c r="D226" s="258" t="s">
        <v>146</v>
      </c>
      <c r="E226" s="269" t="s">
        <v>1</v>
      </c>
      <c r="F226" s="270" t="s">
        <v>278</v>
      </c>
      <c r="G226" s="268"/>
      <c r="H226" s="271">
        <v>62.25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7" t="s">
        <v>146</v>
      </c>
      <c r="AU226" s="277" t="s">
        <v>83</v>
      </c>
      <c r="AV226" s="14" t="s">
        <v>83</v>
      </c>
      <c r="AW226" s="14" t="s">
        <v>30</v>
      </c>
      <c r="AX226" s="14" t="s">
        <v>73</v>
      </c>
      <c r="AY226" s="277" t="s">
        <v>137</v>
      </c>
    </row>
    <row r="227" s="15" customFormat="1">
      <c r="A227" s="15"/>
      <c r="B227" s="278"/>
      <c r="C227" s="279"/>
      <c r="D227" s="258" t="s">
        <v>146</v>
      </c>
      <c r="E227" s="280" t="s">
        <v>1</v>
      </c>
      <c r="F227" s="281" t="s">
        <v>150</v>
      </c>
      <c r="G227" s="279"/>
      <c r="H227" s="282">
        <v>62.25</v>
      </c>
      <c r="I227" s="283"/>
      <c r="J227" s="279"/>
      <c r="K227" s="279"/>
      <c r="L227" s="284"/>
      <c r="M227" s="285"/>
      <c r="N227" s="286"/>
      <c r="O227" s="286"/>
      <c r="P227" s="286"/>
      <c r="Q227" s="286"/>
      <c r="R227" s="286"/>
      <c r="S227" s="286"/>
      <c r="T227" s="28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8" t="s">
        <v>146</v>
      </c>
      <c r="AU227" s="288" t="s">
        <v>83</v>
      </c>
      <c r="AV227" s="15" t="s">
        <v>144</v>
      </c>
      <c r="AW227" s="15" t="s">
        <v>30</v>
      </c>
      <c r="AX227" s="15" t="s">
        <v>81</v>
      </c>
      <c r="AY227" s="288" t="s">
        <v>137</v>
      </c>
    </row>
    <row r="228" s="14" customFormat="1">
      <c r="A228" s="14"/>
      <c r="B228" s="267"/>
      <c r="C228" s="268"/>
      <c r="D228" s="258" t="s">
        <v>146</v>
      </c>
      <c r="E228" s="268"/>
      <c r="F228" s="270" t="s">
        <v>279</v>
      </c>
      <c r="G228" s="268"/>
      <c r="H228" s="271">
        <v>62.436999999999998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7" t="s">
        <v>146</v>
      </c>
      <c r="AU228" s="277" t="s">
        <v>83</v>
      </c>
      <c r="AV228" s="14" t="s">
        <v>83</v>
      </c>
      <c r="AW228" s="14" t="s">
        <v>4</v>
      </c>
      <c r="AX228" s="14" t="s">
        <v>81</v>
      </c>
      <c r="AY228" s="277" t="s">
        <v>137</v>
      </c>
    </row>
    <row r="229" s="2" customFormat="1" ht="16.5" customHeight="1">
      <c r="A229" s="38"/>
      <c r="B229" s="39"/>
      <c r="C229" s="243" t="s">
        <v>280</v>
      </c>
      <c r="D229" s="243" t="s">
        <v>139</v>
      </c>
      <c r="E229" s="244" t="s">
        <v>281</v>
      </c>
      <c r="F229" s="245" t="s">
        <v>282</v>
      </c>
      <c r="G229" s="246" t="s">
        <v>185</v>
      </c>
      <c r="H229" s="247">
        <v>1234.5999999999999</v>
      </c>
      <c r="I229" s="248"/>
      <c r="J229" s="249">
        <f>ROUND(I229*H229,2)</f>
        <v>0</v>
      </c>
      <c r="K229" s="245" t="s">
        <v>1</v>
      </c>
      <c r="L229" s="44"/>
      <c r="M229" s="250" t="s">
        <v>1</v>
      </c>
      <c r="N229" s="251" t="s">
        <v>38</v>
      </c>
      <c r="O229" s="91"/>
      <c r="P229" s="252">
        <f>O229*H229</f>
        <v>0</v>
      </c>
      <c r="Q229" s="252">
        <v>0</v>
      </c>
      <c r="R229" s="252">
        <f>Q229*H229</f>
        <v>0</v>
      </c>
      <c r="S229" s="252">
        <v>0</v>
      </c>
      <c r="T229" s="25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54" t="s">
        <v>144</v>
      </c>
      <c r="AT229" s="254" t="s">
        <v>139</v>
      </c>
      <c r="AU229" s="254" t="s">
        <v>83</v>
      </c>
      <c r="AY229" s="17" t="s">
        <v>137</v>
      </c>
      <c r="BE229" s="255">
        <f>IF(N229="základní",J229,0)</f>
        <v>0</v>
      </c>
      <c r="BF229" s="255">
        <f>IF(N229="snížená",J229,0)</f>
        <v>0</v>
      </c>
      <c r="BG229" s="255">
        <f>IF(N229="zákl. přenesená",J229,0)</f>
        <v>0</v>
      </c>
      <c r="BH229" s="255">
        <f>IF(N229="sníž. přenesená",J229,0)</f>
        <v>0</v>
      </c>
      <c r="BI229" s="255">
        <f>IF(N229="nulová",J229,0)</f>
        <v>0</v>
      </c>
      <c r="BJ229" s="17" t="s">
        <v>81</v>
      </c>
      <c r="BK229" s="255">
        <f>ROUND(I229*H229,2)</f>
        <v>0</v>
      </c>
      <c r="BL229" s="17" t="s">
        <v>144</v>
      </c>
      <c r="BM229" s="254" t="s">
        <v>283</v>
      </c>
    </row>
    <row r="230" s="13" customFormat="1">
      <c r="A230" s="13"/>
      <c r="B230" s="256"/>
      <c r="C230" s="257"/>
      <c r="D230" s="258" t="s">
        <v>146</v>
      </c>
      <c r="E230" s="259" t="s">
        <v>1</v>
      </c>
      <c r="F230" s="260" t="s">
        <v>147</v>
      </c>
      <c r="G230" s="257"/>
      <c r="H230" s="259" t="s">
        <v>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6" t="s">
        <v>146</v>
      </c>
      <c r="AU230" s="266" t="s">
        <v>83</v>
      </c>
      <c r="AV230" s="13" t="s">
        <v>81</v>
      </c>
      <c r="AW230" s="13" t="s">
        <v>30</v>
      </c>
      <c r="AX230" s="13" t="s">
        <v>73</v>
      </c>
      <c r="AY230" s="266" t="s">
        <v>137</v>
      </c>
    </row>
    <row r="231" s="14" customFormat="1">
      <c r="A231" s="14"/>
      <c r="B231" s="267"/>
      <c r="C231" s="268"/>
      <c r="D231" s="258" t="s">
        <v>146</v>
      </c>
      <c r="E231" s="269" t="s">
        <v>1</v>
      </c>
      <c r="F231" s="270" t="s">
        <v>284</v>
      </c>
      <c r="G231" s="268"/>
      <c r="H231" s="271">
        <v>420.89999999999998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7" t="s">
        <v>146</v>
      </c>
      <c r="AU231" s="277" t="s">
        <v>83</v>
      </c>
      <c r="AV231" s="14" t="s">
        <v>83</v>
      </c>
      <c r="AW231" s="14" t="s">
        <v>30</v>
      </c>
      <c r="AX231" s="14" t="s">
        <v>73</v>
      </c>
      <c r="AY231" s="277" t="s">
        <v>137</v>
      </c>
    </row>
    <row r="232" s="14" customFormat="1">
      <c r="A232" s="14"/>
      <c r="B232" s="267"/>
      <c r="C232" s="268"/>
      <c r="D232" s="258" t="s">
        <v>146</v>
      </c>
      <c r="E232" s="269" t="s">
        <v>1</v>
      </c>
      <c r="F232" s="270" t="s">
        <v>285</v>
      </c>
      <c r="G232" s="268"/>
      <c r="H232" s="271">
        <v>411.5</v>
      </c>
      <c r="I232" s="272"/>
      <c r="J232" s="268"/>
      <c r="K232" s="268"/>
      <c r="L232" s="273"/>
      <c r="M232" s="274"/>
      <c r="N232" s="275"/>
      <c r="O232" s="275"/>
      <c r="P232" s="275"/>
      <c r="Q232" s="275"/>
      <c r="R232" s="275"/>
      <c r="S232" s="275"/>
      <c r="T232" s="27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7" t="s">
        <v>146</v>
      </c>
      <c r="AU232" s="277" t="s">
        <v>83</v>
      </c>
      <c r="AV232" s="14" t="s">
        <v>83</v>
      </c>
      <c r="AW232" s="14" t="s">
        <v>30</v>
      </c>
      <c r="AX232" s="14" t="s">
        <v>73</v>
      </c>
      <c r="AY232" s="277" t="s">
        <v>137</v>
      </c>
    </row>
    <row r="233" s="14" customFormat="1">
      <c r="A233" s="14"/>
      <c r="B233" s="267"/>
      <c r="C233" s="268"/>
      <c r="D233" s="258" t="s">
        <v>146</v>
      </c>
      <c r="E233" s="269" t="s">
        <v>1</v>
      </c>
      <c r="F233" s="270" t="s">
        <v>286</v>
      </c>
      <c r="G233" s="268"/>
      <c r="H233" s="271">
        <v>245.5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7" t="s">
        <v>146</v>
      </c>
      <c r="AU233" s="277" t="s">
        <v>83</v>
      </c>
      <c r="AV233" s="14" t="s">
        <v>83</v>
      </c>
      <c r="AW233" s="14" t="s">
        <v>30</v>
      </c>
      <c r="AX233" s="14" t="s">
        <v>73</v>
      </c>
      <c r="AY233" s="277" t="s">
        <v>137</v>
      </c>
    </row>
    <row r="234" s="14" customFormat="1">
      <c r="A234" s="14"/>
      <c r="B234" s="267"/>
      <c r="C234" s="268"/>
      <c r="D234" s="258" t="s">
        <v>146</v>
      </c>
      <c r="E234" s="269" t="s">
        <v>1</v>
      </c>
      <c r="F234" s="270" t="s">
        <v>287</v>
      </c>
      <c r="G234" s="268"/>
      <c r="H234" s="271">
        <v>78.400000000000006</v>
      </c>
      <c r="I234" s="272"/>
      <c r="J234" s="268"/>
      <c r="K234" s="268"/>
      <c r="L234" s="273"/>
      <c r="M234" s="274"/>
      <c r="N234" s="275"/>
      <c r="O234" s="275"/>
      <c r="P234" s="275"/>
      <c r="Q234" s="275"/>
      <c r="R234" s="275"/>
      <c r="S234" s="275"/>
      <c r="T234" s="27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7" t="s">
        <v>146</v>
      </c>
      <c r="AU234" s="277" t="s">
        <v>83</v>
      </c>
      <c r="AV234" s="14" t="s">
        <v>83</v>
      </c>
      <c r="AW234" s="14" t="s">
        <v>30</v>
      </c>
      <c r="AX234" s="14" t="s">
        <v>73</v>
      </c>
      <c r="AY234" s="277" t="s">
        <v>137</v>
      </c>
    </row>
    <row r="235" s="14" customFormat="1">
      <c r="A235" s="14"/>
      <c r="B235" s="267"/>
      <c r="C235" s="268"/>
      <c r="D235" s="258" t="s">
        <v>146</v>
      </c>
      <c r="E235" s="269" t="s">
        <v>1</v>
      </c>
      <c r="F235" s="270" t="s">
        <v>288</v>
      </c>
      <c r="G235" s="268"/>
      <c r="H235" s="271">
        <v>130.80000000000001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7" t="s">
        <v>146</v>
      </c>
      <c r="AU235" s="277" t="s">
        <v>83</v>
      </c>
      <c r="AV235" s="14" t="s">
        <v>83</v>
      </c>
      <c r="AW235" s="14" t="s">
        <v>30</v>
      </c>
      <c r="AX235" s="14" t="s">
        <v>73</v>
      </c>
      <c r="AY235" s="277" t="s">
        <v>137</v>
      </c>
    </row>
    <row r="236" s="14" customFormat="1">
      <c r="A236" s="14"/>
      <c r="B236" s="267"/>
      <c r="C236" s="268"/>
      <c r="D236" s="258" t="s">
        <v>146</v>
      </c>
      <c r="E236" s="269" t="s">
        <v>1</v>
      </c>
      <c r="F236" s="270" t="s">
        <v>289</v>
      </c>
      <c r="G236" s="268"/>
      <c r="H236" s="271">
        <v>-52.5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7" t="s">
        <v>146</v>
      </c>
      <c r="AU236" s="277" t="s">
        <v>83</v>
      </c>
      <c r="AV236" s="14" t="s">
        <v>83</v>
      </c>
      <c r="AW236" s="14" t="s">
        <v>30</v>
      </c>
      <c r="AX236" s="14" t="s">
        <v>73</v>
      </c>
      <c r="AY236" s="277" t="s">
        <v>137</v>
      </c>
    </row>
    <row r="237" s="15" customFormat="1">
      <c r="A237" s="15"/>
      <c r="B237" s="278"/>
      <c r="C237" s="279"/>
      <c r="D237" s="258" t="s">
        <v>146</v>
      </c>
      <c r="E237" s="280" t="s">
        <v>1</v>
      </c>
      <c r="F237" s="281" t="s">
        <v>150</v>
      </c>
      <c r="G237" s="279"/>
      <c r="H237" s="282">
        <v>1234.5999999999999</v>
      </c>
      <c r="I237" s="283"/>
      <c r="J237" s="279"/>
      <c r="K237" s="279"/>
      <c r="L237" s="284"/>
      <c r="M237" s="285"/>
      <c r="N237" s="286"/>
      <c r="O237" s="286"/>
      <c r="P237" s="286"/>
      <c r="Q237" s="286"/>
      <c r="R237" s="286"/>
      <c r="S237" s="286"/>
      <c r="T237" s="28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8" t="s">
        <v>146</v>
      </c>
      <c r="AU237" s="288" t="s">
        <v>83</v>
      </c>
      <c r="AV237" s="15" t="s">
        <v>144</v>
      </c>
      <c r="AW237" s="15" t="s">
        <v>30</v>
      </c>
      <c r="AX237" s="15" t="s">
        <v>81</v>
      </c>
      <c r="AY237" s="288" t="s">
        <v>137</v>
      </c>
    </row>
    <row r="238" s="2" customFormat="1" ht="16.5" customHeight="1">
      <c r="A238" s="38"/>
      <c r="B238" s="39"/>
      <c r="C238" s="243" t="s">
        <v>290</v>
      </c>
      <c r="D238" s="243" t="s">
        <v>139</v>
      </c>
      <c r="E238" s="244" t="s">
        <v>291</v>
      </c>
      <c r="F238" s="245" t="s">
        <v>292</v>
      </c>
      <c r="G238" s="246" t="s">
        <v>142</v>
      </c>
      <c r="H238" s="247">
        <v>1143.24</v>
      </c>
      <c r="I238" s="248"/>
      <c r="J238" s="249">
        <f>ROUND(I238*H238,2)</f>
        <v>0</v>
      </c>
      <c r="K238" s="245" t="s">
        <v>143</v>
      </c>
      <c r="L238" s="44"/>
      <c r="M238" s="250" t="s">
        <v>1</v>
      </c>
      <c r="N238" s="251" t="s">
        <v>38</v>
      </c>
      <c r="O238" s="91"/>
      <c r="P238" s="252">
        <f>O238*H238</f>
        <v>0</v>
      </c>
      <c r="Q238" s="252">
        <v>0.00084000000000000003</v>
      </c>
      <c r="R238" s="252">
        <f>Q238*H238</f>
        <v>0.9603216</v>
      </c>
      <c r="S238" s="252">
        <v>0</v>
      </c>
      <c r="T238" s="25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4" t="s">
        <v>144</v>
      </c>
      <c r="AT238" s="254" t="s">
        <v>139</v>
      </c>
      <c r="AU238" s="254" t="s">
        <v>83</v>
      </c>
      <c r="AY238" s="17" t="s">
        <v>137</v>
      </c>
      <c r="BE238" s="255">
        <f>IF(N238="základní",J238,0)</f>
        <v>0</v>
      </c>
      <c r="BF238" s="255">
        <f>IF(N238="snížená",J238,0)</f>
        <v>0</v>
      </c>
      <c r="BG238" s="255">
        <f>IF(N238="zákl. přenesená",J238,0)</f>
        <v>0</v>
      </c>
      <c r="BH238" s="255">
        <f>IF(N238="sníž. přenesená",J238,0)</f>
        <v>0</v>
      </c>
      <c r="BI238" s="255">
        <f>IF(N238="nulová",J238,0)</f>
        <v>0</v>
      </c>
      <c r="BJ238" s="17" t="s">
        <v>81</v>
      </c>
      <c r="BK238" s="255">
        <f>ROUND(I238*H238,2)</f>
        <v>0</v>
      </c>
      <c r="BL238" s="17" t="s">
        <v>144</v>
      </c>
      <c r="BM238" s="254" t="s">
        <v>293</v>
      </c>
    </row>
    <row r="239" s="13" customFormat="1">
      <c r="A239" s="13"/>
      <c r="B239" s="256"/>
      <c r="C239" s="257"/>
      <c r="D239" s="258" t="s">
        <v>146</v>
      </c>
      <c r="E239" s="259" t="s">
        <v>1</v>
      </c>
      <c r="F239" s="260" t="s">
        <v>147</v>
      </c>
      <c r="G239" s="257"/>
      <c r="H239" s="259" t="s">
        <v>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6" t="s">
        <v>146</v>
      </c>
      <c r="AU239" s="266" t="s">
        <v>83</v>
      </c>
      <c r="AV239" s="13" t="s">
        <v>81</v>
      </c>
      <c r="AW239" s="13" t="s">
        <v>30</v>
      </c>
      <c r="AX239" s="13" t="s">
        <v>73</v>
      </c>
      <c r="AY239" s="266" t="s">
        <v>137</v>
      </c>
    </row>
    <row r="240" s="14" customFormat="1">
      <c r="A240" s="14"/>
      <c r="B240" s="267"/>
      <c r="C240" s="268"/>
      <c r="D240" s="258" t="s">
        <v>146</v>
      </c>
      <c r="E240" s="269" t="s">
        <v>1</v>
      </c>
      <c r="F240" s="270" t="s">
        <v>294</v>
      </c>
      <c r="G240" s="268"/>
      <c r="H240" s="271">
        <v>1143.24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7" t="s">
        <v>146</v>
      </c>
      <c r="AU240" s="277" t="s">
        <v>83</v>
      </c>
      <c r="AV240" s="14" t="s">
        <v>83</v>
      </c>
      <c r="AW240" s="14" t="s">
        <v>30</v>
      </c>
      <c r="AX240" s="14" t="s">
        <v>73</v>
      </c>
      <c r="AY240" s="277" t="s">
        <v>137</v>
      </c>
    </row>
    <row r="241" s="15" customFormat="1">
      <c r="A241" s="15"/>
      <c r="B241" s="278"/>
      <c r="C241" s="279"/>
      <c r="D241" s="258" t="s">
        <v>146</v>
      </c>
      <c r="E241" s="280" t="s">
        <v>1</v>
      </c>
      <c r="F241" s="281" t="s">
        <v>150</v>
      </c>
      <c r="G241" s="279"/>
      <c r="H241" s="282">
        <v>1143.24</v>
      </c>
      <c r="I241" s="283"/>
      <c r="J241" s="279"/>
      <c r="K241" s="279"/>
      <c r="L241" s="284"/>
      <c r="M241" s="285"/>
      <c r="N241" s="286"/>
      <c r="O241" s="286"/>
      <c r="P241" s="286"/>
      <c r="Q241" s="286"/>
      <c r="R241" s="286"/>
      <c r="S241" s="286"/>
      <c r="T241" s="28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8" t="s">
        <v>146</v>
      </c>
      <c r="AU241" s="288" t="s">
        <v>83</v>
      </c>
      <c r="AV241" s="15" t="s">
        <v>144</v>
      </c>
      <c r="AW241" s="15" t="s">
        <v>30</v>
      </c>
      <c r="AX241" s="15" t="s">
        <v>81</v>
      </c>
      <c r="AY241" s="288" t="s">
        <v>137</v>
      </c>
    </row>
    <row r="242" s="2" customFormat="1" ht="16.5" customHeight="1">
      <c r="A242" s="38"/>
      <c r="B242" s="39"/>
      <c r="C242" s="243" t="s">
        <v>295</v>
      </c>
      <c r="D242" s="243" t="s">
        <v>139</v>
      </c>
      <c r="E242" s="244" t="s">
        <v>296</v>
      </c>
      <c r="F242" s="245" t="s">
        <v>297</v>
      </c>
      <c r="G242" s="246" t="s">
        <v>142</v>
      </c>
      <c r="H242" s="247">
        <v>85.680000000000007</v>
      </c>
      <c r="I242" s="248"/>
      <c r="J242" s="249">
        <f>ROUND(I242*H242,2)</f>
        <v>0</v>
      </c>
      <c r="K242" s="245" t="s">
        <v>143</v>
      </c>
      <c r="L242" s="44"/>
      <c r="M242" s="250" t="s">
        <v>1</v>
      </c>
      <c r="N242" s="251" t="s">
        <v>38</v>
      </c>
      <c r="O242" s="91"/>
      <c r="P242" s="252">
        <f>O242*H242</f>
        <v>0</v>
      </c>
      <c r="Q242" s="252">
        <v>0.00084999999999999995</v>
      </c>
      <c r="R242" s="252">
        <f>Q242*H242</f>
        <v>0.072828000000000004</v>
      </c>
      <c r="S242" s="252">
        <v>0</v>
      </c>
      <c r="T242" s="25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4" t="s">
        <v>144</v>
      </c>
      <c r="AT242" s="254" t="s">
        <v>139</v>
      </c>
      <c r="AU242" s="254" t="s">
        <v>83</v>
      </c>
      <c r="AY242" s="17" t="s">
        <v>137</v>
      </c>
      <c r="BE242" s="255">
        <f>IF(N242="základní",J242,0)</f>
        <v>0</v>
      </c>
      <c r="BF242" s="255">
        <f>IF(N242="snížená",J242,0)</f>
        <v>0</v>
      </c>
      <c r="BG242" s="255">
        <f>IF(N242="zákl. přenesená",J242,0)</f>
        <v>0</v>
      </c>
      <c r="BH242" s="255">
        <f>IF(N242="sníž. přenesená",J242,0)</f>
        <v>0</v>
      </c>
      <c r="BI242" s="255">
        <f>IF(N242="nulová",J242,0)</f>
        <v>0</v>
      </c>
      <c r="BJ242" s="17" t="s">
        <v>81</v>
      </c>
      <c r="BK242" s="255">
        <f>ROUND(I242*H242,2)</f>
        <v>0</v>
      </c>
      <c r="BL242" s="17" t="s">
        <v>144</v>
      </c>
      <c r="BM242" s="254" t="s">
        <v>298</v>
      </c>
    </row>
    <row r="243" s="13" customFormat="1">
      <c r="A243" s="13"/>
      <c r="B243" s="256"/>
      <c r="C243" s="257"/>
      <c r="D243" s="258" t="s">
        <v>146</v>
      </c>
      <c r="E243" s="259" t="s">
        <v>1</v>
      </c>
      <c r="F243" s="260" t="s">
        <v>147</v>
      </c>
      <c r="G243" s="257"/>
      <c r="H243" s="259" t="s">
        <v>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6" t="s">
        <v>146</v>
      </c>
      <c r="AU243" s="266" t="s">
        <v>83</v>
      </c>
      <c r="AV243" s="13" t="s">
        <v>81</v>
      </c>
      <c r="AW243" s="13" t="s">
        <v>30</v>
      </c>
      <c r="AX243" s="13" t="s">
        <v>73</v>
      </c>
      <c r="AY243" s="266" t="s">
        <v>137</v>
      </c>
    </row>
    <row r="244" s="14" customFormat="1">
      <c r="A244" s="14"/>
      <c r="B244" s="267"/>
      <c r="C244" s="268"/>
      <c r="D244" s="258" t="s">
        <v>146</v>
      </c>
      <c r="E244" s="269" t="s">
        <v>1</v>
      </c>
      <c r="F244" s="270" t="s">
        <v>299</v>
      </c>
      <c r="G244" s="268"/>
      <c r="H244" s="271">
        <v>48.719999999999999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7" t="s">
        <v>146</v>
      </c>
      <c r="AU244" s="277" t="s">
        <v>83</v>
      </c>
      <c r="AV244" s="14" t="s">
        <v>83</v>
      </c>
      <c r="AW244" s="14" t="s">
        <v>30</v>
      </c>
      <c r="AX244" s="14" t="s">
        <v>73</v>
      </c>
      <c r="AY244" s="277" t="s">
        <v>137</v>
      </c>
    </row>
    <row r="245" s="14" customFormat="1">
      <c r="A245" s="14"/>
      <c r="B245" s="267"/>
      <c r="C245" s="268"/>
      <c r="D245" s="258" t="s">
        <v>146</v>
      </c>
      <c r="E245" s="269" t="s">
        <v>1</v>
      </c>
      <c r="F245" s="270" t="s">
        <v>300</v>
      </c>
      <c r="G245" s="268"/>
      <c r="H245" s="271">
        <v>36.960000000000001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7" t="s">
        <v>146</v>
      </c>
      <c r="AU245" s="277" t="s">
        <v>83</v>
      </c>
      <c r="AV245" s="14" t="s">
        <v>83</v>
      </c>
      <c r="AW245" s="14" t="s">
        <v>30</v>
      </c>
      <c r="AX245" s="14" t="s">
        <v>73</v>
      </c>
      <c r="AY245" s="277" t="s">
        <v>137</v>
      </c>
    </row>
    <row r="246" s="15" customFormat="1">
      <c r="A246" s="15"/>
      <c r="B246" s="278"/>
      <c r="C246" s="279"/>
      <c r="D246" s="258" t="s">
        <v>146</v>
      </c>
      <c r="E246" s="280" t="s">
        <v>1</v>
      </c>
      <c r="F246" s="281" t="s">
        <v>150</v>
      </c>
      <c r="G246" s="279"/>
      <c r="H246" s="282">
        <v>85.680000000000007</v>
      </c>
      <c r="I246" s="283"/>
      <c r="J246" s="279"/>
      <c r="K246" s="279"/>
      <c r="L246" s="284"/>
      <c r="M246" s="285"/>
      <c r="N246" s="286"/>
      <c r="O246" s="286"/>
      <c r="P246" s="286"/>
      <c r="Q246" s="286"/>
      <c r="R246" s="286"/>
      <c r="S246" s="286"/>
      <c r="T246" s="28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8" t="s">
        <v>146</v>
      </c>
      <c r="AU246" s="288" t="s">
        <v>83</v>
      </c>
      <c r="AV246" s="15" t="s">
        <v>144</v>
      </c>
      <c r="AW246" s="15" t="s">
        <v>30</v>
      </c>
      <c r="AX246" s="15" t="s">
        <v>81</v>
      </c>
      <c r="AY246" s="288" t="s">
        <v>137</v>
      </c>
    </row>
    <row r="247" s="2" customFormat="1" ht="24" customHeight="1">
      <c r="A247" s="38"/>
      <c r="B247" s="39"/>
      <c r="C247" s="243" t="s">
        <v>301</v>
      </c>
      <c r="D247" s="243" t="s">
        <v>139</v>
      </c>
      <c r="E247" s="244" t="s">
        <v>302</v>
      </c>
      <c r="F247" s="245" t="s">
        <v>303</v>
      </c>
      <c r="G247" s="246" t="s">
        <v>142</v>
      </c>
      <c r="H247" s="247">
        <v>1143.24</v>
      </c>
      <c r="I247" s="248"/>
      <c r="J247" s="249">
        <f>ROUND(I247*H247,2)</f>
        <v>0</v>
      </c>
      <c r="K247" s="245" t="s">
        <v>143</v>
      </c>
      <c r="L247" s="44"/>
      <c r="M247" s="250" t="s">
        <v>1</v>
      </c>
      <c r="N247" s="251" t="s">
        <v>38</v>
      </c>
      <c r="O247" s="91"/>
      <c r="P247" s="252">
        <f>O247*H247</f>
        <v>0</v>
      </c>
      <c r="Q247" s="252">
        <v>0</v>
      </c>
      <c r="R247" s="252">
        <f>Q247*H247</f>
        <v>0</v>
      </c>
      <c r="S247" s="252">
        <v>0</v>
      </c>
      <c r="T247" s="25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54" t="s">
        <v>144</v>
      </c>
      <c r="AT247" s="254" t="s">
        <v>139</v>
      </c>
      <c r="AU247" s="254" t="s">
        <v>83</v>
      </c>
      <c r="AY247" s="17" t="s">
        <v>137</v>
      </c>
      <c r="BE247" s="255">
        <f>IF(N247="základní",J247,0)</f>
        <v>0</v>
      </c>
      <c r="BF247" s="255">
        <f>IF(N247="snížená",J247,0)</f>
        <v>0</v>
      </c>
      <c r="BG247" s="255">
        <f>IF(N247="zákl. přenesená",J247,0)</f>
        <v>0</v>
      </c>
      <c r="BH247" s="255">
        <f>IF(N247="sníž. přenesená",J247,0)</f>
        <v>0</v>
      </c>
      <c r="BI247" s="255">
        <f>IF(N247="nulová",J247,0)</f>
        <v>0</v>
      </c>
      <c r="BJ247" s="17" t="s">
        <v>81</v>
      </c>
      <c r="BK247" s="255">
        <f>ROUND(I247*H247,2)</f>
        <v>0</v>
      </c>
      <c r="BL247" s="17" t="s">
        <v>144</v>
      </c>
      <c r="BM247" s="254" t="s">
        <v>304</v>
      </c>
    </row>
    <row r="248" s="13" customFormat="1">
      <c r="A248" s="13"/>
      <c r="B248" s="256"/>
      <c r="C248" s="257"/>
      <c r="D248" s="258" t="s">
        <v>146</v>
      </c>
      <c r="E248" s="259" t="s">
        <v>1</v>
      </c>
      <c r="F248" s="260" t="s">
        <v>147</v>
      </c>
      <c r="G248" s="257"/>
      <c r="H248" s="259" t="s">
        <v>1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6" t="s">
        <v>146</v>
      </c>
      <c r="AU248" s="266" t="s">
        <v>83</v>
      </c>
      <c r="AV248" s="13" t="s">
        <v>81</v>
      </c>
      <c r="AW248" s="13" t="s">
        <v>30</v>
      </c>
      <c r="AX248" s="13" t="s">
        <v>73</v>
      </c>
      <c r="AY248" s="266" t="s">
        <v>137</v>
      </c>
    </row>
    <row r="249" s="14" customFormat="1">
      <c r="A249" s="14"/>
      <c r="B249" s="267"/>
      <c r="C249" s="268"/>
      <c r="D249" s="258" t="s">
        <v>146</v>
      </c>
      <c r="E249" s="269" t="s">
        <v>1</v>
      </c>
      <c r="F249" s="270" t="s">
        <v>305</v>
      </c>
      <c r="G249" s="268"/>
      <c r="H249" s="271">
        <v>1143.24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7" t="s">
        <v>146</v>
      </c>
      <c r="AU249" s="277" t="s">
        <v>83</v>
      </c>
      <c r="AV249" s="14" t="s">
        <v>83</v>
      </c>
      <c r="AW249" s="14" t="s">
        <v>30</v>
      </c>
      <c r="AX249" s="14" t="s">
        <v>73</v>
      </c>
      <c r="AY249" s="277" t="s">
        <v>137</v>
      </c>
    </row>
    <row r="250" s="15" customFormat="1">
      <c r="A250" s="15"/>
      <c r="B250" s="278"/>
      <c r="C250" s="279"/>
      <c r="D250" s="258" t="s">
        <v>146</v>
      </c>
      <c r="E250" s="280" t="s">
        <v>1</v>
      </c>
      <c r="F250" s="281" t="s">
        <v>150</v>
      </c>
      <c r="G250" s="279"/>
      <c r="H250" s="282">
        <v>1143.24</v>
      </c>
      <c r="I250" s="283"/>
      <c r="J250" s="279"/>
      <c r="K250" s="279"/>
      <c r="L250" s="284"/>
      <c r="M250" s="285"/>
      <c r="N250" s="286"/>
      <c r="O250" s="286"/>
      <c r="P250" s="286"/>
      <c r="Q250" s="286"/>
      <c r="R250" s="286"/>
      <c r="S250" s="286"/>
      <c r="T250" s="28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8" t="s">
        <v>146</v>
      </c>
      <c r="AU250" s="288" t="s">
        <v>83</v>
      </c>
      <c r="AV250" s="15" t="s">
        <v>144</v>
      </c>
      <c r="AW250" s="15" t="s">
        <v>30</v>
      </c>
      <c r="AX250" s="15" t="s">
        <v>81</v>
      </c>
      <c r="AY250" s="288" t="s">
        <v>137</v>
      </c>
    </row>
    <row r="251" s="2" customFormat="1" ht="24" customHeight="1">
      <c r="A251" s="38"/>
      <c r="B251" s="39"/>
      <c r="C251" s="243" t="s">
        <v>306</v>
      </c>
      <c r="D251" s="243" t="s">
        <v>139</v>
      </c>
      <c r="E251" s="244" t="s">
        <v>307</v>
      </c>
      <c r="F251" s="245" t="s">
        <v>308</v>
      </c>
      <c r="G251" s="246" t="s">
        <v>142</v>
      </c>
      <c r="H251" s="247">
        <v>85.680000000000007</v>
      </c>
      <c r="I251" s="248"/>
      <c r="J251" s="249">
        <f>ROUND(I251*H251,2)</f>
        <v>0</v>
      </c>
      <c r="K251" s="245" t="s">
        <v>143</v>
      </c>
      <c r="L251" s="44"/>
      <c r="M251" s="250" t="s">
        <v>1</v>
      </c>
      <c r="N251" s="251" t="s">
        <v>38</v>
      </c>
      <c r="O251" s="91"/>
      <c r="P251" s="252">
        <f>O251*H251</f>
        <v>0</v>
      </c>
      <c r="Q251" s="252">
        <v>0</v>
      </c>
      <c r="R251" s="252">
        <f>Q251*H251</f>
        <v>0</v>
      </c>
      <c r="S251" s="252">
        <v>0</v>
      </c>
      <c r="T251" s="25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4" t="s">
        <v>144</v>
      </c>
      <c r="AT251" s="254" t="s">
        <v>139</v>
      </c>
      <c r="AU251" s="254" t="s">
        <v>83</v>
      </c>
      <c r="AY251" s="17" t="s">
        <v>137</v>
      </c>
      <c r="BE251" s="255">
        <f>IF(N251="základní",J251,0)</f>
        <v>0</v>
      </c>
      <c r="BF251" s="255">
        <f>IF(N251="snížená",J251,0)</f>
        <v>0</v>
      </c>
      <c r="BG251" s="255">
        <f>IF(N251="zákl. přenesená",J251,0)</f>
        <v>0</v>
      </c>
      <c r="BH251" s="255">
        <f>IF(N251="sníž. přenesená",J251,0)</f>
        <v>0</v>
      </c>
      <c r="BI251" s="255">
        <f>IF(N251="nulová",J251,0)</f>
        <v>0</v>
      </c>
      <c r="BJ251" s="17" t="s">
        <v>81</v>
      </c>
      <c r="BK251" s="255">
        <f>ROUND(I251*H251,2)</f>
        <v>0</v>
      </c>
      <c r="BL251" s="17" t="s">
        <v>144</v>
      </c>
      <c r="BM251" s="254" t="s">
        <v>309</v>
      </c>
    </row>
    <row r="252" s="2" customFormat="1" ht="16.5" customHeight="1">
      <c r="A252" s="38"/>
      <c r="B252" s="39"/>
      <c r="C252" s="243" t="s">
        <v>310</v>
      </c>
      <c r="D252" s="243" t="s">
        <v>139</v>
      </c>
      <c r="E252" s="244" t="s">
        <v>311</v>
      </c>
      <c r="F252" s="245" t="s">
        <v>312</v>
      </c>
      <c r="G252" s="246" t="s">
        <v>142</v>
      </c>
      <c r="H252" s="247">
        <v>576.29999999999995</v>
      </c>
      <c r="I252" s="248"/>
      <c r="J252" s="249">
        <f>ROUND(I252*H252,2)</f>
        <v>0</v>
      </c>
      <c r="K252" s="245" t="s">
        <v>143</v>
      </c>
      <c r="L252" s="44"/>
      <c r="M252" s="250" t="s">
        <v>1</v>
      </c>
      <c r="N252" s="251" t="s">
        <v>38</v>
      </c>
      <c r="O252" s="91"/>
      <c r="P252" s="252">
        <f>O252*H252</f>
        <v>0</v>
      </c>
      <c r="Q252" s="252">
        <v>0.00069999999999999999</v>
      </c>
      <c r="R252" s="252">
        <f>Q252*H252</f>
        <v>0.40340999999999999</v>
      </c>
      <c r="S252" s="252">
        <v>0</v>
      </c>
      <c r="T252" s="25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4" t="s">
        <v>144</v>
      </c>
      <c r="AT252" s="254" t="s">
        <v>139</v>
      </c>
      <c r="AU252" s="254" t="s">
        <v>83</v>
      </c>
      <c r="AY252" s="17" t="s">
        <v>137</v>
      </c>
      <c r="BE252" s="255">
        <f>IF(N252="základní",J252,0)</f>
        <v>0</v>
      </c>
      <c r="BF252" s="255">
        <f>IF(N252="snížená",J252,0)</f>
        <v>0</v>
      </c>
      <c r="BG252" s="255">
        <f>IF(N252="zákl. přenesená",J252,0)</f>
        <v>0</v>
      </c>
      <c r="BH252" s="255">
        <f>IF(N252="sníž. přenesená",J252,0)</f>
        <v>0</v>
      </c>
      <c r="BI252" s="255">
        <f>IF(N252="nulová",J252,0)</f>
        <v>0</v>
      </c>
      <c r="BJ252" s="17" t="s">
        <v>81</v>
      </c>
      <c r="BK252" s="255">
        <f>ROUND(I252*H252,2)</f>
        <v>0</v>
      </c>
      <c r="BL252" s="17" t="s">
        <v>144</v>
      </c>
      <c r="BM252" s="254" t="s">
        <v>313</v>
      </c>
    </row>
    <row r="253" s="13" customFormat="1">
      <c r="A253" s="13"/>
      <c r="B253" s="256"/>
      <c r="C253" s="257"/>
      <c r="D253" s="258" t="s">
        <v>146</v>
      </c>
      <c r="E253" s="259" t="s">
        <v>1</v>
      </c>
      <c r="F253" s="260" t="s">
        <v>147</v>
      </c>
      <c r="G253" s="257"/>
      <c r="H253" s="259" t="s">
        <v>1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6" t="s">
        <v>146</v>
      </c>
      <c r="AU253" s="266" t="s">
        <v>83</v>
      </c>
      <c r="AV253" s="13" t="s">
        <v>81</v>
      </c>
      <c r="AW253" s="13" t="s">
        <v>30</v>
      </c>
      <c r="AX253" s="13" t="s">
        <v>73</v>
      </c>
      <c r="AY253" s="266" t="s">
        <v>137</v>
      </c>
    </row>
    <row r="254" s="13" customFormat="1">
      <c r="A254" s="13"/>
      <c r="B254" s="256"/>
      <c r="C254" s="257"/>
      <c r="D254" s="258" t="s">
        <v>146</v>
      </c>
      <c r="E254" s="259" t="s">
        <v>1</v>
      </c>
      <c r="F254" s="260" t="s">
        <v>208</v>
      </c>
      <c r="G254" s="257"/>
      <c r="H254" s="259" t="s">
        <v>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6" t="s">
        <v>146</v>
      </c>
      <c r="AU254" s="266" t="s">
        <v>83</v>
      </c>
      <c r="AV254" s="13" t="s">
        <v>81</v>
      </c>
      <c r="AW254" s="13" t="s">
        <v>30</v>
      </c>
      <c r="AX254" s="13" t="s">
        <v>73</v>
      </c>
      <c r="AY254" s="266" t="s">
        <v>137</v>
      </c>
    </row>
    <row r="255" s="14" customFormat="1">
      <c r="A255" s="14"/>
      <c r="B255" s="267"/>
      <c r="C255" s="268"/>
      <c r="D255" s="258" t="s">
        <v>146</v>
      </c>
      <c r="E255" s="269" t="s">
        <v>1</v>
      </c>
      <c r="F255" s="270" t="s">
        <v>314</v>
      </c>
      <c r="G255" s="268"/>
      <c r="H255" s="271">
        <v>44.399999999999999</v>
      </c>
      <c r="I255" s="272"/>
      <c r="J255" s="268"/>
      <c r="K255" s="268"/>
      <c r="L255" s="273"/>
      <c r="M255" s="274"/>
      <c r="N255" s="275"/>
      <c r="O255" s="275"/>
      <c r="P255" s="275"/>
      <c r="Q255" s="275"/>
      <c r="R255" s="275"/>
      <c r="S255" s="275"/>
      <c r="T255" s="27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7" t="s">
        <v>146</v>
      </c>
      <c r="AU255" s="277" t="s">
        <v>83</v>
      </c>
      <c r="AV255" s="14" t="s">
        <v>83</v>
      </c>
      <c r="AW255" s="14" t="s">
        <v>30</v>
      </c>
      <c r="AX255" s="14" t="s">
        <v>73</v>
      </c>
      <c r="AY255" s="277" t="s">
        <v>137</v>
      </c>
    </row>
    <row r="256" s="14" customFormat="1">
      <c r="A256" s="14"/>
      <c r="B256" s="267"/>
      <c r="C256" s="268"/>
      <c r="D256" s="258" t="s">
        <v>146</v>
      </c>
      <c r="E256" s="269" t="s">
        <v>1</v>
      </c>
      <c r="F256" s="270" t="s">
        <v>315</v>
      </c>
      <c r="G256" s="268"/>
      <c r="H256" s="271">
        <v>44.399999999999999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7" t="s">
        <v>146</v>
      </c>
      <c r="AU256" s="277" t="s">
        <v>83</v>
      </c>
      <c r="AV256" s="14" t="s">
        <v>83</v>
      </c>
      <c r="AW256" s="14" t="s">
        <v>30</v>
      </c>
      <c r="AX256" s="14" t="s">
        <v>73</v>
      </c>
      <c r="AY256" s="277" t="s">
        <v>137</v>
      </c>
    </row>
    <row r="257" s="14" customFormat="1">
      <c r="A257" s="14"/>
      <c r="B257" s="267"/>
      <c r="C257" s="268"/>
      <c r="D257" s="258" t="s">
        <v>146</v>
      </c>
      <c r="E257" s="269" t="s">
        <v>1</v>
      </c>
      <c r="F257" s="270" t="s">
        <v>316</v>
      </c>
      <c r="G257" s="268"/>
      <c r="H257" s="271">
        <v>41.5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7" t="s">
        <v>146</v>
      </c>
      <c r="AU257" s="277" t="s">
        <v>83</v>
      </c>
      <c r="AV257" s="14" t="s">
        <v>83</v>
      </c>
      <c r="AW257" s="14" t="s">
        <v>30</v>
      </c>
      <c r="AX257" s="14" t="s">
        <v>73</v>
      </c>
      <c r="AY257" s="277" t="s">
        <v>137</v>
      </c>
    </row>
    <row r="258" s="14" customFormat="1">
      <c r="A258" s="14"/>
      <c r="B258" s="267"/>
      <c r="C258" s="268"/>
      <c r="D258" s="258" t="s">
        <v>146</v>
      </c>
      <c r="E258" s="269" t="s">
        <v>1</v>
      </c>
      <c r="F258" s="270" t="s">
        <v>317</v>
      </c>
      <c r="G258" s="268"/>
      <c r="H258" s="271">
        <v>48.200000000000003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7" t="s">
        <v>146</v>
      </c>
      <c r="AU258" s="277" t="s">
        <v>83</v>
      </c>
      <c r="AV258" s="14" t="s">
        <v>83</v>
      </c>
      <c r="AW258" s="14" t="s">
        <v>30</v>
      </c>
      <c r="AX258" s="14" t="s">
        <v>73</v>
      </c>
      <c r="AY258" s="277" t="s">
        <v>137</v>
      </c>
    </row>
    <row r="259" s="14" customFormat="1">
      <c r="A259" s="14"/>
      <c r="B259" s="267"/>
      <c r="C259" s="268"/>
      <c r="D259" s="258" t="s">
        <v>146</v>
      </c>
      <c r="E259" s="269" t="s">
        <v>1</v>
      </c>
      <c r="F259" s="270" t="s">
        <v>318</v>
      </c>
      <c r="G259" s="268"/>
      <c r="H259" s="271">
        <v>51.299999999999997</v>
      </c>
      <c r="I259" s="272"/>
      <c r="J259" s="268"/>
      <c r="K259" s="268"/>
      <c r="L259" s="273"/>
      <c r="M259" s="274"/>
      <c r="N259" s="275"/>
      <c r="O259" s="275"/>
      <c r="P259" s="275"/>
      <c r="Q259" s="275"/>
      <c r="R259" s="275"/>
      <c r="S259" s="275"/>
      <c r="T259" s="27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7" t="s">
        <v>146</v>
      </c>
      <c r="AU259" s="277" t="s">
        <v>83</v>
      </c>
      <c r="AV259" s="14" t="s">
        <v>83</v>
      </c>
      <c r="AW259" s="14" t="s">
        <v>30</v>
      </c>
      <c r="AX259" s="14" t="s">
        <v>73</v>
      </c>
      <c r="AY259" s="277" t="s">
        <v>137</v>
      </c>
    </row>
    <row r="260" s="13" customFormat="1">
      <c r="A260" s="13"/>
      <c r="B260" s="256"/>
      <c r="C260" s="257"/>
      <c r="D260" s="258" t="s">
        <v>146</v>
      </c>
      <c r="E260" s="259" t="s">
        <v>1</v>
      </c>
      <c r="F260" s="260" t="s">
        <v>214</v>
      </c>
      <c r="G260" s="257"/>
      <c r="H260" s="259" t="s">
        <v>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6" t="s">
        <v>146</v>
      </c>
      <c r="AU260" s="266" t="s">
        <v>83</v>
      </c>
      <c r="AV260" s="13" t="s">
        <v>81</v>
      </c>
      <c r="AW260" s="13" t="s">
        <v>30</v>
      </c>
      <c r="AX260" s="13" t="s">
        <v>73</v>
      </c>
      <c r="AY260" s="266" t="s">
        <v>137</v>
      </c>
    </row>
    <row r="261" s="14" customFormat="1">
      <c r="A261" s="14"/>
      <c r="B261" s="267"/>
      <c r="C261" s="268"/>
      <c r="D261" s="258" t="s">
        <v>146</v>
      </c>
      <c r="E261" s="269" t="s">
        <v>1</v>
      </c>
      <c r="F261" s="270" t="s">
        <v>319</v>
      </c>
      <c r="G261" s="268"/>
      <c r="H261" s="271">
        <v>346.5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7" t="s">
        <v>146</v>
      </c>
      <c r="AU261" s="277" t="s">
        <v>83</v>
      </c>
      <c r="AV261" s="14" t="s">
        <v>83</v>
      </c>
      <c r="AW261" s="14" t="s">
        <v>30</v>
      </c>
      <c r="AX261" s="14" t="s">
        <v>73</v>
      </c>
      <c r="AY261" s="277" t="s">
        <v>137</v>
      </c>
    </row>
    <row r="262" s="15" customFormat="1">
      <c r="A262" s="15"/>
      <c r="B262" s="278"/>
      <c r="C262" s="279"/>
      <c r="D262" s="258" t="s">
        <v>146</v>
      </c>
      <c r="E262" s="280" t="s">
        <v>1</v>
      </c>
      <c r="F262" s="281" t="s">
        <v>150</v>
      </c>
      <c r="G262" s="279"/>
      <c r="H262" s="282">
        <v>576.29999999999995</v>
      </c>
      <c r="I262" s="283"/>
      <c r="J262" s="279"/>
      <c r="K262" s="279"/>
      <c r="L262" s="284"/>
      <c r="M262" s="285"/>
      <c r="N262" s="286"/>
      <c r="O262" s="286"/>
      <c r="P262" s="286"/>
      <c r="Q262" s="286"/>
      <c r="R262" s="286"/>
      <c r="S262" s="286"/>
      <c r="T262" s="28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8" t="s">
        <v>146</v>
      </c>
      <c r="AU262" s="288" t="s">
        <v>83</v>
      </c>
      <c r="AV262" s="15" t="s">
        <v>144</v>
      </c>
      <c r="AW262" s="15" t="s">
        <v>30</v>
      </c>
      <c r="AX262" s="15" t="s">
        <v>81</v>
      </c>
      <c r="AY262" s="288" t="s">
        <v>137</v>
      </c>
    </row>
    <row r="263" s="2" customFormat="1" ht="16.5" customHeight="1">
      <c r="A263" s="38"/>
      <c r="B263" s="39"/>
      <c r="C263" s="243" t="s">
        <v>320</v>
      </c>
      <c r="D263" s="243" t="s">
        <v>139</v>
      </c>
      <c r="E263" s="244" t="s">
        <v>321</v>
      </c>
      <c r="F263" s="245" t="s">
        <v>322</v>
      </c>
      <c r="G263" s="246" t="s">
        <v>142</v>
      </c>
      <c r="H263" s="247">
        <v>576.29999999999995</v>
      </c>
      <c r="I263" s="248"/>
      <c r="J263" s="249">
        <f>ROUND(I263*H263,2)</f>
        <v>0</v>
      </c>
      <c r="K263" s="245" t="s">
        <v>143</v>
      </c>
      <c r="L263" s="44"/>
      <c r="M263" s="250" t="s">
        <v>1</v>
      </c>
      <c r="N263" s="251" t="s">
        <v>38</v>
      </c>
      <c r="O263" s="91"/>
      <c r="P263" s="252">
        <f>O263*H263</f>
        <v>0</v>
      </c>
      <c r="Q263" s="252">
        <v>0</v>
      </c>
      <c r="R263" s="252">
        <f>Q263*H263</f>
        <v>0</v>
      </c>
      <c r="S263" s="252">
        <v>0</v>
      </c>
      <c r="T263" s="25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54" t="s">
        <v>144</v>
      </c>
      <c r="AT263" s="254" t="s">
        <v>139</v>
      </c>
      <c r="AU263" s="254" t="s">
        <v>83</v>
      </c>
      <c r="AY263" s="17" t="s">
        <v>137</v>
      </c>
      <c r="BE263" s="255">
        <f>IF(N263="základní",J263,0)</f>
        <v>0</v>
      </c>
      <c r="BF263" s="255">
        <f>IF(N263="snížená",J263,0)</f>
        <v>0</v>
      </c>
      <c r="BG263" s="255">
        <f>IF(N263="zákl. přenesená",J263,0)</f>
        <v>0</v>
      </c>
      <c r="BH263" s="255">
        <f>IF(N263="sníž. přenesená",J263,0)</f>
        <v>0</v>
      </c>
      <c r="BI263" s="255">
        <f>IF(N263="nulová",J263,0)</f>
        <v>0</v>
      </c>
      <c r="BJ263" s="17" t="s">
        <v>81</v>
      </c>
      <c r="BK263" s="255">
        <f>ROUND(I263*H263,2)</f>
        <v>0</v>
      </c>
      <c r="BL263" s="17" t="s">
        <v>144</v>
      </c>
      <c r="BM263" s="254" t="s">
        <v>323</v>
      </c>
    </row>
    <row r="264" s="2" customFormat="1" ht="16.5" customHeight="1">
      <c r="A264" s="38"/>
      <c r="B264" s="39"/>
      <c r="C264" s="243" t="s">
        <v>324</v>
      </c>
      <c r="D264" s="243" t="s">
        <v>139</v>
      </c>
      <c r="E264" s="244" t="s">
        <v>325</v>
      </c>
      <c r="F264" s="245" t="s">
        <v>326</v>
      </c>
      <c r="G264" s="246" t="s">
        <v>196</v>
      </c>
      <c r="H264" s="247">
        <v>296.77499999999998</v>
      </c>
      <c r="I264" s="248"/>
      <c r="J264" s="249">
        <f>ROUND(I264*H264,2)</f>
        <v>0</v>
      </c>
      <c r="K264" s="245" t="s">
        <v>143</v>
      </c>
      <c r="L264" s="44"/>
      <c r="M264" s="250" t="s">
        <v>1</v>
      </c>
      <c r="N264" s="251" t="s">
        <v>38</v>
      </c>
      <c r="O264" s="91"/>
      <c r="P264" s="252">
        <f>O264*H264</f>
        <v>0</v>
      </c>
      <c r="Q264" s="252">
        <v>0.00046000000000000001</v>
      </c>
      <c r="R264" s="252">
        <f>Q264*H264</f>
        <v>0.13651649999999999</v>
      </c>
      <c r="S264" s="252">
        <v>0</v>
      </c>
      <c r="T264" s="25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54" t="s">
        <v>144</v>
      </c>
      <c r="AT264" s="254" t="s">
        <v>139</v>
      </c>
      <c r="AU264" s="254" t="s">
        <v>83</v>
      </c>
      <c r="AY264" s="17" t="s">
        <v>137</v>
      </c>
      <c r="BE264" s="255">
        <f>IF(N264="základní",J264,0)</f>
        <v>0</v>
      </c>
      <c r="BF264" s="255">
        <f>IF(N264="snížená",J264,0)</f>
        <v>0</v>
      </c>
      <c r="BG264" s="255">
        <f>IF(N264="zákl. přenesená",J264,0)</f>
        <v>0</v>
      </c>
      <c r="BH264" s="255">
        <f>IF(N264="sníž. přenesená",J264,0)</f>
        <v>0</v>
      </c>
      <c r="BI264" s="255">
        <f>IF(N264="nulová",J264,0)</f>
        <v>0</v>
      </c>
      <c r="BJ264" s="17" t="s">
        <v>81</v>
      </c>
      <c r="BK264" s="255">
        <f>ROUND(I264*H264,2)</f>
        <v>0</v>
      </c>
      <c r="BL264" s="17" t="s">
        <v>144</v>
      </c>
      <c r="BM264" s="254" t="s">
        <v>327</v>
      </c>
    </row>
    <row r="265" s="13" customFormat="1">
      <c r="A265" s="13"/>
      <c r="B265" s="256"/>
      <c r="C265" s="257"/>
      <c r="D265" s="258" t="s">
        <v>146</v>
      </c>
      <c r="E265" s="259" t="s">
        <v>1</v>
      </c>
      <c r="F265" s="260" t="s">
        <v>147</v>
      </c>
      <c r="G265" s="257"/>
      <c r="H265" s="259" t="s">
        <v>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6" t="s">
        <v>146</v>
      </c>
      <c r="AU265" s="266" t="s">
        <v>83</v>
      </c>
      <c r="AV265" s="13" t="s">
        <v>81</v>
      </c>
      <c r="AW265" s="13" t="s">
        <v>30</v>
      </c>
      <c r="AX265" s="13" t="s">
        <v>73</v>
      </c>
      <c r="AY265" s="266" t="s">
        <v>137</v>
      </c>
    </row>
    <row r="266" s="13" customFormat="1">
      <c r="A266" s="13"/>
      <c r="B266" s="256"/>
      <c r="C266" s="257"/>
      <c r="D266" s="258" t="s">
        <v>146</v>
      </c>
      <c r="E266" s="259" t="s">
        <v>1</v>
      </c>
      <c r="F266" s="260" t="s">
        <v>208</v>
      </c>
      <c r="G266" s="257"/>
      <c r="H266" s="259" t="s">
        <v>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6" t="s">
        <v>146</v>
      </c>
      <c r="AU266" s="266" t="s">
        <v>83</v>
      </c>
      <c r="AV266" s="13" t="s">
        <v>81</v>
      </c>
      <c r="AW266" s="13" t="s">
        <v>30</v>
      </c>
      <c r="AX266" s="13" t="s">
        <v>73</v>
      </c>
      <c r="AY266" s="266" t="s">
        <v>137</v>
      </c>
    </row>
    <row r="267" s="14" customFormat="1">
      <c r="A267" s="14"/>
      <c r="B267" s="267"/>
      <c r="C267" s="268"/>
      <c r="D267" s="258" t="s">
        <v>146</v>
      </c>
      <c r="E267" s="269" t="s">
        <v>1</v>
      </c>
      <c r="F267" s="270" t="s">
        <v>209</v>
      </c>
      <c r="G267" s="268"/>
      <c r="H267" s="271">
        <v>25.199999999999999</v>
      </c>
      <c r="I267" s="272"/>
      <c r="J267" s="268"/>
      <c r="K267" s="268"/>
      <c r="L267" s="273"/>
      <c r="M267" s="274"/>
      <c r="N267" s="275"/>
      <c r="O267" s="275"/>
      <c r="P267" s="275"/>
      <c r="Q267" s="275"/>
      <c r="R267" s="275"/>
      <c r="S267" s="275"/>
      <c r="T267" s="27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7" t="s">
        <v>146</v>
      </c>
      <c r="AU267" s="277" t="s">
        <v>83</v>
      </c>
      <c r="AV267" s="14" t="s">
        <v>83</v>
      </c>
      <c r="AW267" s="14" t="s">
        <v>30</v>
      </c>
      <c r="AX267" s="14" t="s">
        <v>73</v>
      </c>
      <c r="AY267" s="277" t="s">
        <v>137</v>
      </c>
    </row>
    <row r="268" s="14" customFormat="1">
      <c r="A268" s="14"/>
      <c r="B268" s="267"/>
      <c r="C268" s="268"/>
      <c r="D268" s="258" t="s">
        <v>146</v>
      </c>
      <c r="E268" s="269" t="s">
        <v>1</v>
      </c>
      <c r="F268" s="270" t="s">
        <v>210</v>
      </c>
      <c r="G268" s="268"/>
      <c r="H268" s="271">
        <v>25.199999999999999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7" t="s">
        <v>146</v>
      </c>
      <c r="AU268" s="277" t="s">
        <v>83</v>
      </c>
      <c r="AV268" s="14" t="s">
        <v>83</v>
      </c>
      <c r="AW268" s="14" t="s">
        <v>30</v>
      </c>
      <c r="AX268" s="14" t="s">
        <v>73</v>
      </c>
      <c r="AY268" s="277" t="s">
        <v>137</v>
      </c>
    </row>
    <row r="269" s="14" customFormat="1">
      <c r="A269" s="14"/>
      <c r="B269" s="267"/>
      <c r="C269" s="268"/>
      <c r="D269" s="258" t="s">
        <v>146</v>
      </c>
      <c r="E269" s="269" t="s">
        <v>1</v>
      </c>
      <c r="F269" s="270" t="s">
        <v>211</v>
      </c>
      <c r="G269" s="268"/>
      <c r="H269" s="271">
        <v>23.899999999999999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7" t="s">
        <v>146</v>
      </c>
      <c r="AU269" s="277" t="s">
        <v>83</v>
      </c>
      <c r="AV269" s="14" t="s">
        <v>83</v>
      </c>
      <c r="AW269" s="14" t="s">
        <v>30</v>
      </c>
      <c r="AX269" s="14" t="s">
        <v>73</v>
      </c>
      <c r="AY269" s="277" t="s">
        <v>137</v>
      </c>
    </row>
    <row r="270" s="14" customFormat="1">
      <c r="A270" s="14"/>
      <c r="B270" s="267"/>
      <c r="C270" s="268"/>
      <c r="D270" s="258" t="s">
        <v>146</v>
      </c>
      <c r="E270" s="269" t="s">
        <v>1</v>
      </c>
      <c r="F270" s="270" t="s">
        <v>212</v>
      </c>
      <c r="G270" s="268"/>
      <c r="H270" s="271">
        <v>27.399999999999999</v>
      </c>
      <c r="I270" s="272"/>
      <c r="J270" s="268"/>
      <c r="K270" s="268"/>
      <c r="L270" s="273"/>
      <c r="M270" s="274"/>
      <c r="N270" s="275"/>
      <c r="O270" s="275"/>
      <c r="P270" s="275"/>
      <c r="Q270" s="275"/>
      <c r="R270" s="275"/>
      <c r="S270" s="275"/>
      <c r="T270" s="27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7" t="s">
        <v>146</v>
      </c>
      <c r="AU270" s="277" t="s">
        <v>83</v>
      </c>
      <c r="AV270" s="14" t="s">
        <v>83</v>
      </c>
      <c r="AW270" s="14" t="s">
        <v>30</v>
      </c>
      <c r="AX270" s="14" t="s">
        <v>73</v>
      </c>
      <c r="AY270" s="277" t="s">
        <v>137</v>
      </c>
    </row>
    <row r="271" s="14" customFormat="1">
      <c r="A271" s="14"/>
      <c r="B271" s="267"/>
      <c r="C271" s="268"/>
      <c r="D271" s="258" t="s">
        <v>146</v>
      </c>
      <c r="E271" s="269" t="s">
        <v>1</v>
      </c>
      <c r="F271" s="270" t="s">
        <v>213</v>
      </c>
      <c r="G271" s="268"/>
      <c r="H271" s="271">
        <v>29.699999999999999</v>
      </c>
      <c r="I271" s="272"/>
      <c r="J271" s="268"/>
      <c r="K271" s="268"/>
      <c r="L271" s="273"/>
      <c r="M271" s="274"/>
      <c r="N271" s="275"/>
      <c r="O271" s="275"/>
      <c r="P271" s="275"/>
      <c r="Q271" s="275"/>
      <c r="R271" s="275"/>
      <c r="S271" s="275"/>
      <c r="T271" s="27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7" t="s">
        <v>146</v>
      </c>
      <c r="AU271" s="277" t="s">
        <v>83</v>
      </c>
      <c r="AV271" s="14" t="s">
        <v>83</v>
      </c>
      <c r="AW271" s="14" t="s">
        <v>30</v>
      </c>
      <c r="AX271" s="14" t="s">
        <v>73</v>
      </c>
      <c r="AY271" s="277" t="s">
        <v>137</v>
      </c>
    </row>
    <row r="272" s="13" customFormat="1">
      <c r="A272" s="13"/>
      <c r="B272" s="256"/>
      <c r="C272" s="257"/>
      <c r="D272" s="258" t="s">
        <v>146</v>
      </c>
      <c r="E272" s="259" t="s">
        <v>1</v>
      </c>
      <c r="F272" s="260" t="s">
        <v>214</v>
      </c>
      <c r="G272" s="257"/>
      <c r="H272" s="259" t="s">
        <v>1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6" t="s">
        <v>146</v>
      </c>
      <c r="AU272" s="266" t="s">
        <v>83</v>
      </c>
      <c r="AV272" s="13" t="s">
        <v>81</v>
      </c>
      <c r="AW272" s="13" t="s">
        <v>30</v>
      </c>
      <c r="AX272" s="13" t="s">
        <v>73</v>
      </c>
      <c r="AY272" s="266" t="s">
        <v>137</v>
      </c>
    </row>
    <row r="273" s="14" customFormat="1">
      <c r="A273" s="14"/>
      <c r="B273" s="267"/>
      <c r="C273" s="268"/>
      <c r="D273" s="258" t="s">
        <v>146</v>
      </c>
      <c r="E273" s="269" t="s">
        <v>1</v>
      </c>
      <c r="F273" s="270" t="s">
        <v>215</v>
      </c>
      <c r="G273" s="268"/>
      <c r="H273" s="271">
        <v>165.375</v>
      </c>
      <c r="I273" s="272"/>
      <c r="J273" s="268"/>
      <c r="K273" s="268"/>
      <c r="L273" s="273"/>
      <c r="M273" s="274"/>
      <c r="N273" s="275"/>
      <c r="O273" s="275"/>
      <c r="P273" s="275"/>
      <c r="Q273" s="275"/>
      <c r="R273" s="275"/>
      <c r="S273" s="275"/>
      <c r="T273" s="27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7" t="s">
        <v>146</v>
      </c>
      <c r="AU273" s="277" t="s">
        <v>83</v>
      </c>
      <c r="AV273" s="14" t="s">
        <v>83</v>
      </c>
      <c r="AW273" s="14" t="s">
        <v>30</v>
      </c>
      <c r="AX273" s="14" t="s">
        <v>73</v>
      </c>
      <c r="AY273" s="277" t="s">
        <v>137</v>
      </c>
    </row>
    <row r="274" s="15" customFormat="1">
      <c r="A274" s="15"/>
      <c r="B274" s="278"/>
      <c r="C274" s="279"/>
      <c r="D274" s="258" t="s">
        <v>146</v>
      </c>
      <c r="E274" s="280" t="s">
        <v>1</v>
      </c>
      <c r="F274" s="281" t="s">
        <v>150</v>
      </c>
      <c r="G274" s="279"/>
      <c r="H274" s="282">
        <v>296.77499999999998</v>
      </c>
      <c r="I274" s="283"/>
      <c r="J274" s="279"/>
      <c r="K274" s="279"/>
      <c r="L274" s="284"/>
      <c r="M274" s="285"/>
      <c r="N274" s="286"/>
      <c r="O274" s="286"/>
      <c r="P274" s="286"/>
      <c r="Q274" s="286"/>
      <c r="R274" s="286"/>
      <c r="S274" s="286"/>
      <c r="T274" s="28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8" t="s">
        <v>146</v>
      </c>
      <c r="AU274" s="288" t="s">
        <v>83</v>
      </c>
      <c r="AV274" s="15" t="s">
        <v>144</v>
      </c>
      <c r="AW274" s="15" t="s">
        <v>30</v>
      </c>
      <c r="AX274" s="15" t="s">
        <v>81</v>
      </c>
      <c r="AY274" s="288" t="s">
        <v>137</v>
      </c>
    </row>
    <row r="275" s="2" customFormat="1" ht="24" customHeight="1">
      <c r="A275" s="38"/>
      <c r="B275" s="39"/>
      <c r="C275" s="243" t="s">
        <v>328</v>
      </c>
      <c r="D275" s="243" t="s">
        <v>139</v>
      </c>
      <c r="E275" s="244" t="s">
        <v>329</v>
      </c>
      <c r="F275" s="245" t="s">
        <v>330</v>
      </c>
      <c r="G275" s="246" t="s">
        <v>196</v>
      </c>
      <c r="H275" s="247">
        <v>296.77499999999998</v>
      </c>
      <c r="I275" s="248"/>
      <c r="J275" s="249">
        <f>ROUND(I275*H275,2)</f>
        <v>0</v>
      </c>
      <c r="K275" s="245" t="s">
        <v>143</v>
      </c>
      <c r="L275" s="44"/>
      <c r="M275" s="250" t="s">
        <v>1</v>
      </c>
      <c r="N275" s="251" t="s">
        <v>38</v>
      </c>
      <c r="O275" s="91"/>
      <c r="P275" s="252">
        <f>O275*H275</f>
        <v>0</v>
      </c>
      <c r="Q275" s="252">
        <v>0</v>
      </c>
      <c r="R275" s="252">
        <f>Q275*H275</f>
        <v>0</v>
      </c>
      <c r="S275" s="252">
        <v>0</v>
      </c>
      <c r="T275" s="25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54" t="s">
        <v>144</v>
      </c>
      <c r="AT275" s="254" t="s">
        <v>139</v>
      </c>
      <c r="AU275" s="254" t="s">
        <v>83</v>
      </c>
      <c r="AY275" s="17" t="s">
        <v>137</v>
      </c>
      <c r="BE275" s="255">
        <f>IF(N275="základní",J275,0)</f>
        <v>0</v>
      </c>
      <c r="BF275" s="255">
        <f>IF(N275="snížená",J275,0)</f>
        <v>0</v>
      </c>
      <c r="BG275" s="255">
        <f>IF(N275="zákl. přenesená",J275,0)</f>
        <v>0</v>
      </c>
      <c r="BH275" s="255">
        <f>IF(N275="sníž. přenesená",J275,0)</f>
        <v>0</v>
      </c>
      <c r="BI275" s="255">
        <f>IF(N275="nulová",J275,0)</f>
        <v>0</v>
      </c>
      <c r="BJ275" s="17" t="s">
        <v>81</v>
      </c>
      <c r="BK275" s="255">
        <f>ROUND(I275*H275,2)</f>
        <v>0</v>
      </c>
      <c r="BL275" s="17" t="s">
        <v>144</v>
      </c>
      <c r="BM275" s="254" t="s">
        <v>331</v>
      </c>
    </row>
    <row r="276" s="2" customFormat="1" ht="24" customHeight="1">
      <c r="A276" s="38"/>
      <c r="B276" s="39"/>
      <c r="C276" s="243" t="s">
        <v>332</v>
      </c>
      <c r="D276" s="243" t="s">
        <v>139</v>
      </c>
      <c r="E276" s="244" t="s">
        <v>333</v>
      </c>
      <c r="F276" s="245" t="s">
        <v>334</v>
      </c>
      <c r="G276" s="246" t="s">
        <v>196</v>
      </c>
      <c r="H276" s="247">
        <v>1847.665</v>
      </c>
      <c r="I276" s="248"/>
      <c r="J276" s="249">
        <f>ROUND(I276*H276,2)</f>
        <v>0</v>
      </c>
      <c r="K276" s="245" t="s">
        <v>143</v>
      </c>
      <c r="L276" s="44"/>
      <c r="M276" s="250" t="s">
        <v>1</v>
      </c>
      <c r="N276" s="251" t="s">
        <v>38</v>
      </c>
      <c r="O276" s="91"/>
      <c r="P276" s="252">
        <f>O276*H276</f>
        <v>0</v>
      </c>
      <c r="Q276" s="252">
        <v>0</v>
      </c>
      <c r="R276" s="252">
        <f>Q276*H276</f>
        <v>0</v>
      </c>
      <c r="S276" s="252">
        <v>0</v>
      </c>
      <c r="T276" s="25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54" t="s">
        <v>144</v>
      </c>
      <c r="AT276" s="254" t="s">
        <v>139</v>
      </c>
      <c r="AU276" s="254" t="s">
        <v>83</v>
      </c>
      <c r="AY276" s="17" t="s">
        <v>137</v>
      </c>
      <c r="BE276" s="255">
        <f>IF(N276="základní",J276,0)</f>
        <v>0</v>
      </c>
      <c r="BF276" s="255">
        <f>IF(N276="snížená",J276,0)</f>
        <v>0</v>
      </c>
      <c r="BG276" s="255">
        <f>IF(N276="zákl. přenesená",J276,0)</f>
        <v>0</v>
      </c>
      <c r="BH276" s="255">
        <f>IF(N276="sníž. přenesená",J276,0)</f>
        <v>0</v>
      </c>
      <c r="BI276" s="255">
        <f>IF(N276="nulová",J276,0)</f>
        <v>0</v>
      </c>
      <c r="BJ276" s="17" t="s">
        <v>81</v>
      </c>
      <c r="BK276" s="255">
        <f>ROUND(I276*H276,2)</f>
        <v>0</v>
      </c>
      <c r="BL276" s="17" t="s">
        <v>144</v>
      </c>
      <c r="BM276" s="254" t="s">
        <v>335</v>
      </c>
    </row>
    <row r="277" s="14" customFormat="1">
      <c r="A277" s="14"/>
      <c r="B277" s="267"/>
      <c r="C277" s="268"/>
      <c r="D277" s="258" t="s">
        <v>146</v>
      </c>
      <c r="E277" s="269" t="s">
        <v>1</v>
      </c>
      <c r="F277" s="270" t="s">
        <v>336</v>
      </c>
      <c r="G277" s="268"/>
      <c r="H277" s="271">
        <v>1775.432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7" t="s">
        <v>146</v>
      </c>
      <c r="AU277" s="277" t="s">
        <v>83</v>
      </c>
      <c r="AV277" s="14" t="s">
        <v>83</v>
      </c>
      <c r="AW277" s="14" t="s">
        <v>30</v>
      </c>
      <c r="AX277" s="14" t="s">
        <v>73</v>
      </c>
      <c r="AY277" s="277" t="s">
        <v>137</v>
      </c>
    </row>
    <row r="278" s="14" customFormat="1">
      <c r="A278" s="14"/>
      <c r="B278" s="267"/>
      <c r="C278" s="268"/>
      <c r="D278" s="258" t="s">
        <v>146</v>
      </c>
      <c r="E278" s="269" t="s">
        <v>1</v>
      </c>
      <c r="F278" s="270" t="s">
        <v>337</v>
      </c>
      <c r="G278" s="268"/>
      <c r="H278" s="271">
        <v>72.233000000000004</v>
      </c>
      <c r="I278" s="272"/>
      <c r="J278" s="268"/>
      <c r="K278" s="268"/>
      <c r="L278" s="273"/>
      <c r="M278" s="274"/>
      <c r="N278" s="275"/>
      <c r="O278" s="275"/>
      <c r="P278" s="275"/>
      <c r="Q278" s="275"/>
      <c r="R278" s="275"/>
      <c r="S278" s="275"/>
      <c r="T278" s="27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7" t="s">
        <v>146</v>
      </c>
      <c r="AU278" s="277" t="s">
        <v>83</v>
      </c>
      <c r="AV278" s="14" t="s">
        <v>83</v>
      </c>
      <c r="AW278" s="14" t="s">
        <v>30</v>
      </c>
      <c r="AX278" s="14" t="s">
        <v>73</v>
      </c>
      <c r="AY278" s="277" t="s">
        <v>137</v>
      </c>
    </row>
    <row r="279" s="15" customFormat="1">
      <c r="A279" s="15"/>
      <c r="B279" s="278"/>
      <c r="C279" s="279"/>
      <c r="D279" s="258" t="s">
        <v>146</v>
      </c>
      <c r="E279" s="280" t="s">
        <v>1</v>
      </c>
      <c r="F279" s="281" t="s">
        <v>150</v>
      </c>
      <c r="G279" s="279"/>
      <c r="H279" s="282">
        <v>1847.665</v>
      </c>
      <c r="I279" s="283"/>
      <c r="J279" s="279"/>
      <c r="K279" s="279"/>
      <c r="L279" s="284"/>
      <c r="M279" s="285"/>
      <c r="N279" s="286"/>
      <c r="O279" s="286"/>
      <c r="P279" s="286"/>
      <c r="Q279" s="286"/>
      <c r="R279" s="286"/>
      <c r="S279" s="286"/>
      <c r="T279" s="28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8" t="s">
        <v>146</v>
      </c>
      <c r="AU279" s="288" t="s">
        <v>83</v>
      </c>
      <c r="AV279" s="15" t="s">
        <v>144</v>
      </c>
      <c r="AW279" s="15" t="s">
        <v>30</v>
      </c>
      <c r="AX279" s="15" t="s">
        <v>81</v>
      </c>
      <c r="AY279" s="288" t="s">
        <v>137</v>
      </c>
    </row>
    <row r="280" s="2" customFormat="1" ht="24" customHeight="1">
      <c r="A280" s="38"/>
      <c r="B280" s="39"/>
      <c r="C280" s="243" t="s">
        <v>338</v>
      </c>
      <c r="D280" s="243" t="s">
        <v>139</v>
      </c>
      <c r="E280" s="244" t="s">
        <v>339</v>
      </c>
      <c r="F280" s="245" t="s">
        <v>340</v>
      </c>
      <c r="G280" s="246" t="s">
        <v>196</v>
      </c>
      <c r="H280" s="247">
        <v>168.54300000000001</v>
      </c>
      <c r="I280" s="248"/>
      <c r="J280" s="249">
        <f>ROUND(I280*H280,2)</f>
        <v>0</v>
      </c>
      <c r="K280" s="245" t="s">
        <v>143</v>
      </c>
      <c r="L280" s="44"/>
      <c r="M280" s="250" t="s">
        <v>1</v>
      </c>
      <c r="N280" s="251" t="s">
        <v>38</v>
      </c>
      <c r="O280" s="91"/>
      <c r="P280" s="252">
        <f>O280*H280</f>
        <v>0</v>
      </c>
      <c r="Q280" s="252">
        <v>0</v>
      </c>
      <c r="R280" s="252">
        <f>Q280*H280</f>
        <v>0</v>
      </c>
      <c r="S280" s="252">
        <v>0</v>
      </c>
      <c r="T280" s="25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54" t="s">
        <v>144</v>
      </c>
      <c r="AT280" s="254" t="s">
        <v>139</v>
      </c>
      <c r="AU280" s="254" t="s">
        <v>83</v>
      </c>
      <c r="AY280" s="17" t="s">
        <v>137</v>
      </c>
      <c r="BE280" s="255">
        <f>IF(N280="základní",J280,0)</f>
        <v>0</v>
      </c>
      <c r="BF280" s="255">
        <f>IF(N280="snížená",J280,0)</f>
        <v>0</v>
      </c>
      <c r="BG280" s="255">
        <f>IF(N280="zákl. přenesená",J280,0)</f>
        <v>0</v>
      </c>
      <c r="BH280" s="255">
        <f>IF(N280="sníž. přenesená",J280,0)</f>
        <v>0</v>
      </c>
      <c r="BI280" s="255">
        <f>IF(N280="nulová",J280,0)</f>
        <v>0</v>
      </c>
      <c r="BJ280" s="17" t="s">
        <v>81</v>
      </c>
      <c r="BK280" s="255">
        <f>ROUND(I280*H280,2)</f>
        <v>0</v>
      </c>
      <c r="BL280" s="17" t="s">
        <v>144</v>
      </c>
      <c r="BM280" s="254" t="s">
        <v>341</v>
      </c>
    </row>
    <row r="281" s="14" customFormat="1">
      <c r="A281" s="14"/>
      <c r="B281" s="267"/>
      <c r="C281" s="268"/>
      <c r="D281" s="258" t="s">
        <v>146</v>
      </c>
      <c r="E281" s="269" t="s">
        <v>1</v>
      </c>
      <c r="F281" s="270" t="s">
        <v>342</v>
      </c>
      <c r="G281" s="268"/>
      <c r="H281" s="271">
        <v>168.54300000000001</v>
      </c>
      <c r="I281" s="272"/>
      <c r="J281" s="268"/>
      <c r="K281" s="268"/>
      <c r="L281" s="273"/>
      <c r="M281" s="274"/>
      <c r="N281" s="275"/>
      <c r="O281" s="275"/>
      <c r="P281" s="275"/>
      <c r="Q281" s="275"/>
      <c r="R281" s="275"/>
      <c r="S281" s="275"/>
      <c r="T281" s="27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7" t="s">
        <v>146</v>
      </c>
      <c r="AU281" s="277" t="s">
        <v>83</v>
      </c>
      <c r="AV281" s="14" t="s">
        <v>83</v>
      </c>
      <c r="AW281" s="14" t="s">
        <v>30</v>
      </c>
      <c r="AX281" s="14" t="s">
        <v>73</v>
      </c>
      <c r="AY281" s="277" t="s">
        <v>137</v>
      </c>
    </row>
    <row r="282" s="15" customFormat="1">
      <c r="A282" s="15"/>
      <c r="B282" s="278"/>
      <c r="C282" s="279"/>
      <c r="D282" s="258" t="s">
        <v>146</v>
      </c>
      <c r="E282" s="280" t="s">
        <v>1</v>
      </c>
      <c r="F282" s="281" t="s">
        <v>150</v>
      </c>
      <c r="G282" s="279"/>
      <c r="H282" s="282">
        <v>168.54300000000001</v>
      </c>
      <c r="I282" s="283"/>
      <c r="J282" s="279"/>
      <c r="K282" s="279"/>
      <c r="L282" s="284"/>
      <c r="M282" s="285"/>
      <c r="N282" s="286"/>
      <c r="O282" s="286"/>
      <c r="P282" s="286"/>
      <c r="Q282" s="286"/>
      <c r="R282" s="286"/>
      <c r="S282" s="286"/>
      <c r="T282" s="28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8" t="s">
        <v>146</v>
      </c>
      <c r="AU282" s="288" t="s">
        <v>83</v>
      </c>
      <c r="AV282" s="15" t="s">
        <v>144</v>
      </c>
      <c r="AW282" s="15" t="s">
        <v>30</v>
      </c>
      <c r="AX282" s="15" t="s">
        <v>81</v>
      </c>
      <c r="AY282" s="288" t="s">
        <v>137</v>
      </c>
    </row>
    <row r="283" s="2" customFormat="1" ht="24" customHeight="1">
      <c r="A283" s="38"/>
      <c r="B283" s="39"/>
      <c r="C283" s="243" t="s">
        <v>343</v>
      </c>
      <c r="D283" s="243" t="s">
        <v>139</v>
      </c>
      <c r="E283" s="244" t="s">
        <v>344</v>
      </c>
      <c r="F283" s="245" t="s">
        <v>345</v>
      </c>
      <c r="G283" s="246" t="s">
        <v>196</v>
      </c>
      <c r="H283" s="247">
        <v>6502.3680000000004</v>
      </c>
      <c r="I283" s="248"/>
      <c r="J283" s="249">
        <f>ROUND(I283*H283,2)</f>
        <v>0</v>
      </c>
      <c r="K283" s="245" t="s">
        <v>143</v>
      </c>
      <c r="L283" s="44"/>
      <c r="M283" s="250" t="s">
        <v>1</v>
      </c>
      <c r="N283" s="251" t="s">
        <v>38</v>
      </c>
      <c r="O283" s="91"/>
      <c r="P283" s="252">
        <f>O283*H283</f>
        <v>0</v>
      </c>
      <c r="Q283" s="252">
        <v>0</v>
      </c>
      <c r="R283" s="252">
        <f>Q283*H283</f>
        <v>0</v>
      </c>
      <c r="S283" s="252">
        <v>0</v>
      </c>
      <c r="T283" s="25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54" t="s">
        <v>144</v>
      </c>
      <c r="AT283" s="254" t="s">
        <v>139</v>
      </c>
      <c r="AU283" s="254" t="s">
        <v>83</v>
      </c>
      <c r="AY283" s="17" t="s">
        <v>137</v>
      </c>
      <c r="BE283" s="255">
        <f>IF(N283="základní",J283,0)</f>
        <v>0</v>
      </c>
      <c r="BF283" s="255">
        <f>IF(N283="snížená",J283,0)</f>
        <v>0</v>
      </c>
      <c r="BG283" s="255">
        <f>IF(N283="zákl. přenesená",J283,0)</f>
        <v>0</v>
      </c>
      <c r="BH283" s="255">
        <f>IF(N283="sníž. přenesená",J283,0)</f>
        <v>0</v>
      </c>
      <c r="BI283" s="255">
        <f>IF(N283="nulová",J283,0)</f>
        <v>0</v>
      </c>
      <c r="BJ283" s="17" t="s">
        <v>81</v>
      </c>
      <c r="BK283" s="255">
        <f>ROUND(I283*H283,2)</f>
        <v>0</v>
      </c>
      <c r="BL283" s="17" t="s">
        <v>144</v>
      </c>
      <c r="BM283" s="254" t="s">
        <v>346</v>
      </c>
    </row>
    <row r="284" s="14" customFormat="1">
      <c r="A284" s="14"/>
      <c r="B284" s="267"/>
      <c r="C284" s="268"/>
      <c r="D284" s="258" t="s">
        <v>146</v>
      </c>
      <c r="E284" s="269" t="s">
        <v>1</v>
      </c>
      <c r="F284" s="270" t="s">
        <v>347</v>
      </c>
      <c r="G284" s="268"/>
      <c r="H284" s="271">
        <v>5481.0339999999997</v>
      </c>
      <c r="I284" s="272"/>
      <c r="J284" s="268"/>
      <c r="K284" s="268"/>
      <c r="L284" s="273"/>
      <c r="M284" s="274"/>
      <c r="N284" s="275"/>
      <c r="O284" s="275"/>
      <c r="P284" s="275"/>
      <c r="Q284" s="275"/>
      <c r="R284" s="275"/>
      <c r="S284" s="275"/>
      <c r="T284" s="27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7" t="s">
        <v>146</v>
      </c>
      <c r="AU284" s="277" t="s">
        <v>83</v>
      </c>
      <c r="AV284" s="14" t="s">
        <v>83</v>
      </c>
      <c r="AW284" s="14" t="s">
        <v>30</v>
      </c>
      <c r="AX284" s="14" t="s">
        <v>73</v>
      </c>
      <c r="AY284" s="277" t="s">
        <v>137</v>
      </c>
    </row>
    <row r="285" s="14" customFormat="1">
      <c r="A285" s="14"/>
      <c r="B285" s="267"/>
      <c r="C285" s="268"/>
      <c r="D285" s="258" t="s">
        <v>146</v>
      </c>
      <c r="E285" s="269" t="s">
        <v>1</v>
      </c>
      <c r="F285" s="270" t="s">
        <v>348</v>
      </c>
      <c r="G285" s="268"/>
      <c r="H285" s="271">
        <v>1021.334</v>
      </c>
      <c r="I285" s="272"/>
      <c r="J285" s="268"/>
      <c r="K285" s="268"/>
      <c r="L285" s="273"/>
      <c r="M285" s="274"/>
      <c r="N285" s="275"/>
      <c r="O285" s="275"/>
      <c r="P285" s="275"/>
      <c r="Q285" s="275"/>
      <c r="R285" s="275"/>
      <c r="S285" s="275"/>
      <c r="T285" s="27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7" t="s">
        <v>146</v>
      </c>
      <c r="AU285" s="277" t="s">
        <v>83</v>
      </c>
      <c r="AV285" s="14" t="s">
        <v>83</v>
      </c>
      <c r="AW285" s="14" t="s">
        <v>30</v>
      </c>
      <c r="AX285" s="14" t="s">
        <v>73</v>
      </c>
      <c r="AY285" s="277" t="s">
        <v>137</v>
      </c>
    </row>
    <row r="286" s="15" customFormat="1">
      <c r="A286" s="15"/>
      <c r="B286" s="278"/>
      <c r="C286" s="279"/>
      <c r="D286" s="258" t="s">
        <v>146</v>
      </c>
      <c r="E286" s="280" t="s">
        <v>1</v>
      </c>
      <c r="F286" s="281" t="s">
        <v>150</v>
      </c>
      <c r="G286" s="279"/>
      <c r="H286" s="282">
        <v>6502.3680000000004</v>
      </c>
      <c r="I286" s="283"/>
      <c r="J286" s="279"/>
      <c r="K286" s="279"/>
      <c r="L286" s="284"/>
      <c r="M286" s="285"/>
      <c r="N286" s="286"/>
      <c r="O286" s="286"/>
      <c r="P286" s="286"/>
      <c r="Q286" s="286"/>
      <c r="R286" s="286"/>
      <c r="S286" s="286"/>
      <c r="T286" s="28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8" t="s">
        <v>146</v>
      </c>
      <c r="AU286" s="288" t="s">
        <v>83</v>
      </c>
      <c r="AV286" s="15" t="s">
        <v>144</v>
      </c>
      <c r="AW286" s="15" t="s">
        <v>30</v>
      </c>
      <c r="AX286" s="15" t="s">
        <v>81</v>
      </c>
      <c r="AY286" s="288" t="s">
        <v>137</v>
      </c>
    </row>
    <row r="287" s="2" customFormat="1" ht="24" customHeight="1">
      <c r="A287" s="38"/>
      <c r="B287" s="39"/>
      <c r="C287" s="243" t="s">
        <v>349</v>
      </c>
      <c r="D287" s="243" t="s">
        <v>139</v>
      </c>
      <c r="E287" s="244" t="s">
        <v>350</v>
      </c>
      <c r="F287" s="245" t="s">
        <v>351</v>
      </c>
      <c r="G287" s="246" t="s">
        <v>196</v>
      </c>
      <c r="H287" s="247">
        <v>1026.2929999999999</v>
      </c>
      <c r="I287" s="248"/>
      <c r="J287" s="249">
        <f>ROUND(I287*H287,2)</f>
        <v>0</v>
      </c>
      <c r="K287" s="245" t="s">
        <v>143</v>
      </c>
      <c r="L287" s="44"/>
      <c r="M287" s="250" t="s">
        <v>1</v>
      </c>
      <c r="N287" s="251" t="s">
        <v>38</v>
      </c>
      <c r="O287" s="91"/>
      <c r="P287" s="252">
        <f>O287*H287</f>
        <v>0</v>
      </c>
      <c r="Q287" s="252">
        <v>0</v>
      </c>
      <c r="R287" s="252">
        <f>Q287*H287</f>
        <v>0</v>
      </c>
      <c r="S287" s="252">
        <v>0</v>
      </c>
      <c r="T287" s="25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54" t="s">
        <v>144</v>
      </c>
      <c r="AT287" s="254" t="s">
        <v>139</v>
      </c>
      <c r="AU287" s="254" t="s">
        <v>83</v>
      </c>
      <c r="AY287" s="17" t="s">
        <v>137</v>
      </c>
      <c r="BE287" s="255">
        <f>IF(N287="základní",J287,0)</f>
        <v>0</v>
      </c>
      <c r="BF287" s="255">
        <f>IF(N287="snížená",J287,0)</f>
        <v>0</v>
      </c>
      <c r="BG287" s="255">
        <f>IF(N287="zákl. přenesená",J287,0)</f>
        <v>0</v>
      </c>
      <c r="BH287" s="255">
        <f>IF(N287="sníž. přenesená",J287,0)</f>
        <v>0</v>
      </c>
      <c r="BI287" s="255">
        <f>IF(N287="nulová",J287,0)</f>
        <v>0</v>
      </c>
      <c r="BJ287" s="17" t="s">
        <v>81</v>
      </c>
      <c r="BK287" s="255">
        <f>ROUND(I287*H287,2)</f>
        <v>0</v>
      </c>
      <c r="BL287" s="17" t="s">
        <v>144</v>
      </c>
      <c r="BM287" s="254" t="s">
        <v>352</v>
      </c>
    </row>
    <row r="288" s="13" customFormat="1">
      <c r="A288" s="13"/>
      <c r="B288" s="256"/>
      <c r="C288" s="257"/>
      <c r="D288" s="258" t="s">
        <v>146</v>
      </c>
      <c r="E288" s="259" t="s">
        <v>1</v>
      </c>
      <c r="F288" s="260" t="s">
        <v>353</v>
      </c>
      <c r="G288" s="257"/>
      <c r="H288" s="259" t="s">
        <v>1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6" t="s">
        <v>146</v>
      </c>
      <c r="AU288" s="266" t="s">
        <v>83</v>
      </c>
      <c r="AV288" s="13" t="s">
        <v>81</v>
      </c>
      <c r="AW288" s="13" t="s">
        <v>30</v>
      </c>
      <c r="AX288" s="13" t="s">
        <v>73</v>
      </c>
      <c r="AY288" s="266" t="s">
        <v>137</v>
      </c>
    </row>
    <row r="289" s="14" customFormat="1">
      <c r="A289" s="14"/>
      <c r="B289" s="267"/>
      <c r="C289" s="268"/>
      <c r="D289" s="258" t="s">
        <v>146</v>
      </c>
      <c r="E289" s="269" t="s">
        <v>1</v>
      </c>
      <c r="F289" s="270" t="s">
        <v>354</v>
      </c>
      <c r="G289" s="268"/>
      <c r="H289" s="271">
        <v>3791.6390000000001</v>
      </c>
      <c r="I289" s="272"/>
      <c r="J289" s="268"/>
      <c r="K289" s="268"/>
      <c r="L289" s="273"/>
      <c r="M289" s="274"/>
      <c r="N289" s="275"/>
      <c r="O289" s="275"/>
      <c r="P289" s="275"/>
      <c r="Q289" s="275"/>
      <c r="R289" s="275"/>
      <c r="S289" s="275"/>
      <c r="T289" s="27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7" t="s">
        <v>146</v>
      </c>
      <c r="AU289" s="277" t="s">
        <v>83</v>
      </c>
      <c r="AV289" s="14" t="s">
        <v>83</v>
      </c>
      <c r="AW289" s="14" t="s">
        <v>30</v>
      </c>
      <c r="AX289" s="14" t="s">
        <v>73</v>
      </c>
      <c r="AY289" s="277" t="s">
        <v>137</v>
      </c>
    </row>
    <row r="290" s="14" customFormat="1">
      <c r="A290" s="14"/>
      <c r="B290" s="267"/>
      <c r="C290" s="268"/>
      <c r="D290" s="258" t="s">
        <v>146</v>
      </c>
      <c r="E290" s="269" t="s">
        <v>1</v>
      </c>
      <c r="F290" s="270" t="s">
        <v>355</v>
      </c>
      <c r="G290" s="268"/>
      <c r="H290" s="271">
        <v>-2740.5169999999998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7" t="s">
        <v>146</v>
      </c>
      <c r="AU290" s="277" t="s">
        <v>83</v>
      </c>
      <c r="AV290" s="14" t="s">
        <v>83</v>
      </c>
      <c r="AW290" s="14" t="s">
        <v>30</v>
      </c>
      <c r="AX290" s="14" t="s">
        <v>73</v>
      </c>
      <c r="AY290" s="277" t="s">
        <v>137</v>
      </c>
    </row>
    <row r="291" s="14" customFormat="1">
      <c r="A291" s="14"/>
      <c r="B291" s="267"/>
      <c r="C291" s="268"/>
      <c r="D291" s="258" t="s">
        <v>146</v>
      </c>
      <c r="E291" s="269" t="s">
        <v>1</v>
      </c>
      <c r="F291" s="270" t="s">
        <v>356</v>
      </c>
      <c r="G291" s="268"/>
      <c r="H291" s="271">
        <v>-24.829000000000001</v>
      </c>
      <c r="I291" s="272"/>
      <c r="J291" s="268"/>
      <c r="K291" s="268"/>
      <c r="L291" s="273"/>
      <c r="M291" s="274"/>
      <c r="N291" s="275"/>
      <c r="O291" s="275"/>
      <c r="P291" s="275"/>
      <c r="Q291" s="275"/>
      <c r="R291" s="275"/>
      <c r="S291" s="275"/>
      <c r="T291" s="27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7" t="s">
        <v>146</v>
      </c>
      <c r="AU291" s="277" t="s">
        <v>83</v>
      </c>
      <c r="AV291" s="14" t="s">
        <v>83</v>
      </c>
      <c r="AW291" s="14" t="s">
        <v>30</v>
      </c>
      <c r="AX291" s="14" t="s">
        <v>73</v>
      </c>
      <c r="AY291" s="277" t="s">
        <v>137</v>
      </c>
    </row>
    <row r="292" s="15" customFormat="1">
      <c r="A292" s="15"/>
      <c r="B292" s="278"/>
      <c r="C292" s="279"/>
      <c r="D292" s="258" t="s">
        <v>146</v>
      </c>
      <c r="E292" s="280" t="s">
        <v>1</v>
      </c>
      <c r="F292" s="281" t="s">
        <v>150</v>
      </c>
      <c r="G292" s="279"/>
      <c r="H292" s="282">
        <v>1026.2929999999999</v>
      </c>
      <c r="I292" s="283"/>
      <c r="J292" s="279"/>
      <c r="K292" s="279"/>
      <c r="L292" s="284"/>
      <c r="M292" s="285"/>
      <c r="N292" s="286"/>
      <c r="O292" s="286"/>
      <c r="P292" s="286"/>
      <c r="Q292" s="286"/>
      <c r="R292" s="286"/>
      <c r="S292" s="286"/>
      <c r="T292" s="28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8" t="s">
        <v>146</v>
      </c>
      <c r="AU292" s="288" t="s">
        <v>83</v>
      </c>
      <c r="AV292" s="15" t="s">
        <v>144</v>
      </c>
      <c r="AW292" s="15" t="s">
        <v>30</v>
      </c>
      <c r="AX292" s="15" t="s">
        <v>81</v>
      </c>
      <c r="AY292" s="288" t="s">
        <v>137</v>
      </c>
    </row>
    <row r="293" s="2" customFormat="1" ht="24" customHeight="1">
      <c r="A293" s="38"/>
      <c r="B293" s="39"/>
      <c r="C293" s="243" t="s">
        <v>357</v>
      </c>
      <c r="D293" s="243" t="s">
        <v>139</v>
      </c>
      <c r="E293" s="244" t="s">
        <v>358</v>
      </c>
      <c r="F293" s="245" t="s">
        <v>359</v>
      </c>
      <c r="G293" s="246" t="s">
        <v>196</v>
      </c>
      <c r="H293" s="247">
        <v>10262.93</v>
      </c>
      <c r="I293" s="248"/>
      <c r="J293" s="249">
        <f>ROUND(I293*H293,2)</f>
        <v>0</v>
      </c>
      <c r="K293" s="245" t="s">
        <v>143</v>
      </c>
      <c r="L293" s="44"/>
      <c r="M293" s="250" t="s">
        <v>1</v>
      </c>
      <c r="N293" s="251" t="s">
        <v>38</v>
      </c>
      <c r="O293" s="91"/>
      <c r="P293" s="252">
        <f>O293*H293</f>
        <v>0</v>
      </c>
      <c r="Q293" s="252">
        <v>0</v>
      </c>
      <c r="R293" s="252">
        <f>Q293*H293</f>
        <v>0</v>
      </c>
      <c r="S293" s="252">
        <v>0</v>
      </c>
      <c r="T293" s="25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54" t="s">
        <v>144</v>
      </c>
      <c r="AT293" s="254" t="s">
        <v>139</v>
      </c>
      <c r="AU293" s="254" t="s">
        <v>83</v>
      </c>
      <c r="AY293" s="17" t="s">
        <v>137</v>
      </c>
      <c r="BE293" s="255">
        <f>IF(N293="základní",J293,0)</f>
        <v>0</v>
      </c>
      <c r="BF293" s="255">
        <f>IF(N293="snížená",J293,0)</f>
        <v>0</v>
      </c>
      <c r="BG293" s="255">
        <f>IF(N293="zákl. přenesená",J293,0)</f>
        <v>0</v>
      </c>
      <c r="BH293" s="255">
        <f>IF(N293="sníž. přenesená",J293,0)</f>
        <v>0</v>
      </c>
      <c r="BI293" s="255">
        <f>IF(N293="nulová",J293,0)</f>
        <v>0</v>
      </c>
      <c r="BJ293" s="17" t="s">
        <v>81</v>
      </c>
      <c r="BK293" s="255">
        <f>ROUND(I293*H293,2)</f>
        <v>0</v>
      </c>
      <c r="BL293" s="17" t="s">
        <v>144</v>
      </c>
      <c r="BM293" s="254" t="s">
        <v>360</v>
      </c>
    </row>
    <row r="294" s="14" customFormat="1">
      <c r="A294" s="14"/>
      <c r="B294" s="267"/>
      <c r="C294" s="268"/>
      <c r="D294" s="258" t="s">
        <v>146</v>
      </c>
      <c r="E294" s="269" t="s">
        <v>1</v>
      </c>
      <c r="F294" s="270" t="s">
        <v>361</v>
      </c>
      <c r="G294" s="268"/>
      <c r="H294" s="271">
        <v>10262.93</v>
      </c>
      <c r="I294" s="272"/>
      <c r="J294" s="268"/>
      <c r="K294" s="268"/>
      <c r="L294" s="273"/>
      <c r="M294" s="274"/>
      <c r="N294" s="275"/>
      <c r="O294" s="275"/>
      <c r="P294" s="275"/>
      <c r="Q294" s="275"/>
      <c r="R294" s="275"/>
      <c r="S294" s="275"/>
      <c r="T294" s="27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7" t="s">
        <v>146</v>
      </c>
      <c r="AU294" s="277" t="s">
        <v>83</v>
      </c>
      <c r="AV294" s="14" t="s">
        <v>83</v>
      </c>
      <c r="AW294" s="14" t="s">
        <v>30</v>
      </c>
      <c r="AX294" s="14" t="s">
        <v>73</v>
      </c>
      <c r="AY294" s="277" t="s">
        <v>137</v>
      </c>
    </row>
    <row r="295" s="15" customFormat="1">
      <c r="A295" s="15"/>
      <c r="B295" s="278"/>
      <c r="C295" s="279"/>
      <c r="D295" s="258" t="s">
        <v>146</v>
      </c>
      <c r="E295" s="280" t="s">
        <v>1</v>
      </c>
      <c r="F295" s="281" t="s">
        <v>150</v>
      </c>
      <c r="G295" s="279"/>
      <c r="H295" s="282">
        <v>10262.93</v>
      </c>
      <c r="I295" s="283"/>
      <c r="J295" s="279"/>
      <c r="K295" s="279"/>
      <c r="L295" s="284"/>
      <c r="M295" s="285"/>
      <c r="N295" s="286"/>
      <c r="O295" s="286"/>
      <c r="P295" s="286"/>
      <c r="Q295" s="286"/>
      <c r="R295" s="286"/>
      <c r="S295" s="286"/>
      <c r="T295" s="28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8" t="s">
        <v>146</v>
      </c>
      <c r="AU295" s="288" t="s">
        <v>83</v>
      </c>
      <c r="AV295" s="15" t="s">
        <v>144</v>
      </c>
      <c r="AW295" s="15" t="s">
        <v>30</v>
      </c>
      <c r="AX295" s="15" t="s">
        <v>81</v>
      </c>
      <c r="AY295" s="288" t="s">
        <v>137</v>
      </c>
    </row>
    <row r="296" s="2" customFormat="1" ht="16.5" customHeight="1">
      <c r="A296" s="38"/>
      <c r="B296" s="39"/>
      <c r="C296" s="243" t="s">
        <v>362</v>
      </c>
      <c r="D296" s="243" t="s">
        <v>139</v>
      </c>
      <c r="E296" s="244" t="s">
        <v>363</v>
      </c>
      <c r="F296" s="245" t="s">
        <v>364</v>
      </c>
      <c r="G296" s="246" t="s">
        <v>196</v>
      </c>
      <c r="H296" s="247">
        <v>3761.8510000000001</v>
      </c>
      <c r="I296" s="248"/>
      <c r="J296" s="249">
        <f>ROUND(I296*H296,2)</f>
        <v>0</v>
      </c>
      <c r="K296" s="245" t="s">
        <v>143</v>
      </c>
      <c r="L296" s="44"/>
      <c r="M296" s="250" t="s">
        <v>1</v>
      </c>
      <c r="N296" s="251" t="s">
        <v>38</v>
      </c>
      <c r="O296" s="91"/>
      <c r="P296" s="252">
        <f>O296*H296</f>
        <v>0</v>
      </c>
      <c r="Q296" s="252">
        <v>0</v>
      </c>
      <c r="R296" s="252">
        <f>Q296*H296</f>
        <v>0</v>
      </c>
      <c r="S296" s="252">
        <v>0</v>
      </c>
      <c r="T296" s="25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54" t="s">
        <v>144</v>
      </c>
      <c r="AT296" s="254" t="s">
        <v>139</v>
      </c>
      <c r="AU296" s="254" t="s">
        <v>83</v>
      </c>
      <c r="AY296" s="17" t="s">
        <v>137</v>
      </c>
      <c r="BE296" s="255">
        <f>IF(N296="základní",J296,0)</f>
        <v>0</v>
      </c>
      <c r="BF296" s="255">
        <f>IF(N296="snížená",J296,0)</f>
        <v>0</v>
      </c>
      <c r="BG296" s="255">
        <f>IF(N296="zákl. přenesená",J296,0)</f>
        <v>0</v>
      </c>
      <c r="BH296" s="255">
        <f>IF(N296="sníž. přenesená",J296,0)</f>
        <v>0</v>
      </c>
      <c r="BI296" s="255">
        <f>IF(N296="nulová",J296,0)</f>
        <v>0</v>
      </c>
      <c r="BJ296" s="17" t="s">
        <v>81</v>
      </c>
      <c r="BK296" s="255">
        <f>ROUND(I296*H296,2)</f>
        <v>0</v>
      </c>
      <c r="BL296" s="17" t="s">
        <v>144</v>
      </c>
      <c r="BM296" s="254" t="s">
        <v>365</v>
      </c>
    </row>
    <row r="297" s="14" customFormat="1">
      <c r="A297" s="14"/>
      <c r="B297" s="267"/>
      <c r="C297" s="268"/>
      <c r="D297" s="258" t="s">
        <v>146</v>
      </c>
      <c r="E297" s="269" t="s">
        <v>1</v>
      </c>
      <c r="F297" s="270" t="s">
        <v>366</v>
      </c>
      <c r="G297" s="268"/>
      <c r="H297" s="271">
        <v>3761.8510000000001</v>
      </c>
      <c r="I297" s="272"/>
      <c r="J297" s="268"/>
      <c r="K297" s="268"/>
      <c r="L297" s="273"/>
      <c r="M297" s="274"/>
      <c r="N297" s="275"/>
      <c r="O297" s="275"/>
      <c r="P297" s="275"/>
      <c r="Q297" s="275"/>
      <c r="R297" s="275"/>
      <c r="S297" s="275"/>
      <c r="T297" s="27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7" t="s">
        <v>146</v>
      </c>
      <c r="AU297" s="277" t="s">
        <v>83</v>
      </c>
      <c r="AV297" s="14" t="s">
        <v>83</v>
      </c>
      <c r="AW297" s="14" t="s">
        <v>30</v>
      </c>
      <c r="AX297" s="14" t="s">
        <v>73</v>
      </c>
      <c r="AY297" s="277" t="s">
        <v>137</v>
      </c>
    </row>
    <row r="298" s="15" customFormat="1">
      <c r="A298" s="15"/>
      <c r="B298" s="278"/>
      <c r="C298" s="279"/>
      <c r="D298" s="258" t="s">
        <v>146</v>
      </c>
      <c r="E298" s="280" t="s">
        <v>1</v>
      </c>
      <c r="F298" s="281" t="s">
        <v>150</v>
      </c>
      <c r="G298" s="279"/>
      <c r="H298" s="282">
        <v>3761.8510000000001</v>
      </c>
      <c r="I298" s="283"/>
      <c r="J298" s="279"/>
      <c r="K298" s="279"/>
      <c r="L298" s="284"/>
      <c r="M298" s="285"/>
      <c r="N298" s="286"/>
      <c r="O298" s="286"/>
      <c r="P298" s="286"/>
      <c r="Q298" s="286"/>
      <c r="R298" s="286"/>
      <c r="S298" s="286"/>
      <c r="T298" s="28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8" t="s">
        <v>146</v>
      </c>
      <c r="AU298" s="288" t="s">
        <v>83</v>
      </c>
      <c r="AV298" s="15" t="s">
        <v>144</v>
      </c>
      <c r="AW298" s="15" t="s">
        <v>30</v>
      </c>
      <c r="AX298" s="15" t="s">
        <v>81</v>
      </c>
      <c r="AY298" s="288" t="s">
        <v>137</v>
      </c>
    </row>
    <row r="299" s="2" customFormat="1" ht="24" customHeight="1">
      <c r="A299" s="38"/>
      <c r="B299" s="39"/>
      <c r="C299" s="243" t="s">
        <v>367</v>
      </c>
      <c r="D299" s="243" t="s">
        <v>139</v>
      </c>
      <c r="E299" s="244" t="s">
        <v>368</v>
      </c>
      <c r="F299" s="245" t="s">
        <v>369</v>
      </c>
      <c r="G299" s="246" t="s">
        <v>370</v>
      </c>
      <c r="H299" s="247">
        <v>1642.069</v>
      </c>
      <c r="I299" s="248"/>
      <c r="J299" s="249">
        <f>ROUND(I299*H299,2)</f>
        <v>0</v>
      </c>
      <c r="K299" s="245" t="s">
        <v>143</v>
      </c>
      <c r="L299" s="44"/>
      <c r="M299" s="250" t="s">
        <v>1</v>
      </c>
      <c r="N299" s="251" t="s">
        <v>38</v>
      </c>
      <c r="O299" s="91"/>
      <c r="P299" s="252">
        <f>O299*H299</f>
        <v>0</v>
      </c>
      <c r="Q299" s="252">
        <v>0</v>
      </c>
      <c r="R299" s="252">
        <f>Q299*H299</f>
        <v>0</v>
      </c>
      <c r="S299" s="252">
        <v>0</v>
      </c>
      <c r="T299" s="25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54" t="s">
        <v>144</v>
      </c>
      <c r="AT299" s="254" t="s">
        <v>139</v>
      </c>
      <c r="AU299" s="254" t="s">
        <v>83</v>
      </c>
      <c r="AY299" s="17" t="s">
        <v>137</v>
      </c>
      <c r="BE299" s="255">
        <f>IF(N299="základní",J299,0)</f>
        <v>0</v>
      </c>
      <c r="BF299" s="255">
        <f>IF(N299="snížená",J299,0)</f>
        <v>0</v>
      </c>
      <c r="BG299" s="255">
        <f>IF(N299="zákl. přenesená",J299,0)</f>
        <v>0</v>
      </c>
      <c r="BH299" s="255">
        <f>IF(N299="sníž. přenesená",J299,0)</f>
        <v>0</v>
      </c>
      <c r="BI299" s="255">
        <f>IF(N299="nulová",J299,0)</f>
        <v>0</v>
      </c>
      <c r="BJ299" s="17" t="s">
        <v>81</v>
      </c>
      <c r="BK299" s="255">
        <f>ROUND(I299*H299,2)</f>
        <v>0</v>
      </c>
      <c r="BL299" s="17" t="s">
        <v>144</v>
      </c>
      <c r="BM299" s="254" t="s">
        <v>371</v>
      </c>
    </row>
    <row r="300" s="14" customFormat="1">
      <c r="A300" s="14"/>
      <c r="B300" s="267"/>
      <c r="C300" s="268"/>
      <c r="D300" s="258" t="s">
        <v>146</v>
      </c>
      <c r="E300" s="269" t="s">
        <v>1</v>
      </c>
      <c r="F300" s="270" t="s">
        <v>372</v>
      </c>
      <c r="G300" s="268"/>
      <c r="H300" s="271">
        <v>1642.069</v>
      </c>
      <c r="I300" s="272"/>
      <c r="J300" s="268"/>
      <c r="K300" s="268"/>
      <c r="L300" s="273"/>
      <c r="M300" s="274"/>
      <c r="N300" s="275"/>
      <c r="O300" s="275"/>
      <c r="P300" s="275"/>
      <c r="Q300" s="275"/>
      <c r="R300" s="275"/>
      <c r="S300" s="275"/>
      <c r="T300" s="27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7" t="s">
        <v>146</v>
      </c>
      <c r="AU300" s="277" t="s">
        <v>83</v>
      </c>
      <c r="AV300" s="14" t="s">
        <v>83</v>
      </c>
      <c r="AW300" s="14" t="s">
        <v>30</v>
      </c>
      <c r="AX300" s="14" t="s">
        <v>73</v>
      </c>
      <c r="AY300" s="277" t="s">
        <v>137</v>
      </c>
    </row>
    <row r="301" s="15" customFormat="1">
      <c r="A301" s="15"/>
      <c r="B301" s="278"/>
      <c r="C301" s="279"/>
      <c r="D301" s="258" t="s">
        <v>146</v>
      </c>
      <c r="E301" s="280" t="s">
        <v>1</v>
      </c>
      <c r="F301" s="281" t="s">
        <v>150</v>
      </c>
      <c r="G301" s="279"/>
      <c r="H301" s="282">
        <v>1642.069</v>
      </c>
      <c r="I301" s="283"/>
      <c r="J301" s="279"/>
      <c r="K301" s="279"/>
      <c r="L301" s="284"/>
      <c r="M301" s="285"/>
      <c r="N301" s="286"/>
      <c r="O301" s="286"/>
      <c r="P301" s="286"/>
      <c r="Q301" s="286"/>
      <c r="R301" s="286"/>
      <c r="S301" s="286"/>
      <c r="T301" s="28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8" t="s">
        <v>146</v>
      </c>
      <c r="AU301" s="288" t="s">
        <v>83</v>
      </c>
      <c r="AV301" s="15" t="s">
        <v>144</v>
      </c>
      <c r="AW301" s="15" t="s">
        <v>30</v>
      </c>
      <c r="AX301" s="15" t="s">
        <v>81</v>
      </c>
      <c r="AY301" s="288" t="s">
        <v>137</v>
      </c>
    </row>
    <row r="302" s="2" customFormat="1" ht="24" customHeight="1">
      <c r="A302" s="38"/>
      <c r="B302" s="39"/>
      <c r="C302" s="243" t="s">
        <v>373</v>
      </c>
      <c r="D302" s="243" t="s">
        <v>139</v>
      </c>
      <c r="E302" s="244" t="s">
        <v>374</v>
      </c>
      <c r="F302" s="245" t="s">
        <v>375</v>
      </c>
      <c r="G302" s="246" t="s">
        <v>196</v>
      </c>
      <c r="H302" s="247">
        <v>2740.5169999999998</v>
      </c>
      <c r="I302" s="248"/>
      <c r="J302" s="249">
        <f>ROUND(I302*H302,2)</f>
        <v>0</v>
      </c>
      <c r="K302" s="245" t="s">
        <v>143</v>
      </c>
      <c r="L302" s="44"/>
      <c r="M302" s="250" t="s">
        <v>1</v>
      </c>
      <c r="N302" s="251" t="s">
        <v>38</v>
      </c>
      <c r="O302" s="91"/>
      <c r="P302" s="252">
        <f>O302*H302</f>
        <v>0</v>
      </c>
      <c r="Q302" s="252">
        <v>0</v>
      </c>
      <c r="R302" s="252">
        <f>Q302*H302</f>
        <v>0</v>
      </c>
      <c r="S302" s="252">
        <v>0</v>
      </c>
      <c r="T302" s="25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54" t="s">
        <v>144</v>
      </c>
      <c r="AT302" s="254" t="s">
        <v>139</v>
      </c>
      <c r="AU302" s="254" t="s">
        <v>83</v>
      </c>
      <c r="AY302" s="17" t="s">
        <v>137</v>
      </c>
      <c r="BE302" s="255">
        <f>IF(N302="základní",J302,0)</f>
        <v>0</v>
      </c>
      <c r="BF302" s="255">
        <f>IF(N302="snížená",J302,0)</f>
        <v>0</v>
      </c>
      <c r="BG302" s="255">
        <f>IF(N302="zákl. přenesená",J302,0)</f>
        <v>0</v>
      </c>
      <c r="BH302" s="255">
        <f>IF(N302="sníž. přenesená",J302,0)</f>
        <v>0</v>
      </c>
      <c r="BI302" s="255">
        <f>IF(N302="nulová",J302,0)</f>
        <v>0</v>
      </c>
      <c r="BJ302" s="17" t="s">
        <v>81</v>
      </c>
      <c r="BK302" s="255">
        <f>ROUND(I302*H302,2)</f>
        <v>0</v>
      </c>
      <c r="BL302" s="17" t="s">
        <v>144</v>
      </c>
      <c r="BM302" s="254" t="s">
        <v>376</v>
      </c>
    </row>
    <row r="303" s="14" customFormat="1">
      <c r="A303" s="14"/>
      <c r="B303" s="267"/>
      <c r="C303" s="268"/>
      <c r="D303" s="258" t="s">
        <v>146</v>
      </c>
      <c r="E303" s="269" t="s">
        <v>1</v>
      </c>
      <c r="F303" s="270" t="s">
        <v>354</v>
      </c>
      <c r="G303" s="268"/>
      <c r="H303" s="271">
        <v>3791.6390000000001</v>
      </c>
      <c r="I303" s="272"/>
      <c r="J303" s="268"/>
      <c r="K303" s="268"/>
      <c r="L303" s="273"/>
      <c r="M303" s="274"/>
      <c r="N303" s="275"/>
      <c r="O303" s="275"/>
      <c r="P303" s="275"/>
      <c r="Q303" s="275"/>
      <c r="R303" s="275"/>
      <c r="S303" s="275"/>
      <c r="T303" s="27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7" t="s">
        <v>146</v>
      </c>
      <c r="AU303" s="277" t="s">
        <v>83</v>
      </c>
      <c r="AV303" s="14" t="s">
        <v>83</v>
      </c>
      <c r="AW303" s="14" t="s">
        <v>30</v>
      </c>
      <c r="AX303" s="14" t="s">
        <v>73</v>
      </c>
      <c r="AY303" s="277" t="s">
        <v>137</v>
      </c>
    </row>
    <row r="304" s="13" customFormat="1">
      <c r="A304" s="13"/>
      <c r="B304" s="256"/>
      <c r="C304" s="257"/>
      <c r="D304" s="258" t="s">
        <v>146</v>
      </c>
      <c r="E304" s="259" t="s">
        <v>1</v>
      </c>
      <c r="F304" s="260" t="s">
        <v>377</v>
      </c>
      <c r="G304" s="257"/>
      <c r="H304" s="259" t="s">
        <v>1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6" t="s">
        <v>146</v>
      </c>
      <c r="AU304" s="266" t="s">
        <v>83</v>
      </c>
      <c r="AV304" s="13" t="s">
        <v>81</v>
      </c>
      <c r="AW304" s="13" t="s">
        <v>30</v>
      </c>
      <c r="AX304" s="13" t="s">
        <v>73</v>
      </c>
      <c r="AY304" s="266" t="s">
        <v>137</v>
      </c>
    </row>
    <row r="305" s="14" customFormat="1">
      <c r="A305" s="14"/>
      <c r="B305" s="267"/>
      <c r="C305" s="268"/>
      <c r="D305" s="258" t="s">
        <v>146</v>
      </c>
      <c r="E305" s="269" t="s">
        <v>1</v>
      </c>
      <c r="F305" s="270" t="s">
        <v>378</v>
      </c>
      <c r="G305" s="268"/>
      <c r="H305" s="271">
        <v>-186.81299999999999</v>
      </c>
      <c r="I305" s="272"/>
      <c r="J305" s="268"/>
      <c r="K305" s="268"/>
      <c r="L305" s="273"/>
      <c r="M305" s="274"/>
      <c r="N305" s="275"/>
      <c r="O305" s="275"/>
      <c r="P305" s="275"/>
      <c r="Q305" s="275"/>
      <c r="R305" s="275"/>
      <c r="S305" s="275"/>
      <c r="T305" s="27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7" t="s">
        <v>146</v>
      </c>
      <c r="AU305" s="277" t="s">
        <v>83</v>
      </c>
      <c r="AV305" s="14" t="s">
        <v>83</v>
      </c>
      <c r="AW305" s="14" t="s">
        <v>30</v>
      </c>
      <c r="AX305" s="14" t="s">
        <v>73</v>
      </c>
      <c r="AY305" s="277" t="s">
        <v>137</v>
      </c>
    </row>
    <row r="306" s="14" customFormat="1">
      <c r="A306" s="14"/>
      <c r="B306" s="267"/>
      <c r="C306" s="268"/>
      <c r="D306" s="258" t="s">
        <v>146</v>
      </c>
      <c r="E306" s="269" t="s">
        <v>1</v>
      </c>
      <c r="F306" s="270" t="s">
        <v>379</v>
      </c>
      <c r="G306" s="268"/>
      <c r="H306" s="271">
        <v>-864.30899999999997</v>
      </c>
      <c r="I306" s="272"/>
      <c r="J306" s="268"/>
      <c r="K306" s="268"/>
      <c r="L306" s="273"/>
      <c r="M306" s="274"/>
      <c r="N306" s="275"/>
      <c r="O306" s="275"/>
      <c r="P306" s="275"/>
      <c r="Q306" s="275"/>
      <c r="R306" s="275"/>
      <c r="S306" s="275"/>
      <c r="T306" s="27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7" t="s">
        <v>146</v>
      </c>
      <c r="AU306" s="277" t="s">
        <v>83</v>
      </c>
      <c r="AV306" s="14" t="s">
        <v>83</v>
      </c>
      <c r="AW306" s="14" t="s">
        <v>30</v>
      </c>
      <c r="AX306" s="14" t="s">
        <v>73</v>
      </c>
      <c r="AY306" s="277" t="s">
        <v>137</v>
      </c>
    </row>
    <row r="307" s="15" customFormat="1">
      <c r="A307" s="15"/>
      <c r="B307" s="278"/>
      <c r="C307" s="279"/>
      <c r="D307" s="258" t="s">
        <v>146</v>
      </c>
      <c r="E307" s="280" t="s">
        <v>1</v>
      </c>
      <c r="F307" s="281" t="s">
        <v>150</v>
      </c>
      <c r="G307" s="279"/>
      <c r="H307" s="282">
        <v>2740.5169999999998</v>
      </c>
      <c r="I307" s="283"/>
      <c r="J307" s="279"/>
      <c r="K307" s="279"/>
      <c r="L307" s="284"/>
      <c r="M307" s="285"/>
      <c r="N307" s="286"/>
      <c r="O307" s="286"/>
      <c r="P307" s="286"/>
      <c r="Q307" s="286"/>
      <c r="R307" s="286"/>
      <c r="S307" s="286"/>
      <c r="T307" s="28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8" t="s">
        <v>146</v>
      </c>
      <c r="AU307" s="288" t="s">
        <v>83</v>
      </c>
      <c r="AV307" s="15" t="s">
        <v>144</v>
      </c>
      <c r="AW307" s="15" t="s">
        <v>30</v>
      </c>
      <c r="AX307" s="15" t="s">
        <v>81</v>
      </c>
      <c r="AY307" s="288" t="s">
        <v>137</v>
      </c>
    </row>
    <row r="308" s="2" customFormat="1" ht="16.5" customHeight="1">
      <c r="A308" s="38"/>
      <c r="B308" s="39"/>
      <c r="C308" s="289" t="s">
        <v>380</v>
      </c>
      <c r="D308" s="289" t="s">
        <v>274</v>
      </c>
      <c r="E308" s="290" t="s">
        <v>381</v>
      </c>
      <c r="F308" s="291" t="s">
        <v>382</v>
      </c>
      <c r="G308" s="292" t="s">
        <v>370</v>
      </c>
      <c r="H308" s="293">
        <v>51.002000000000002</v>
      </c>
      <c r="I308" s="294"/>
      <c r="J308" s="295">
        <f>ROUND(I308*H308,2)</f>
        <v>0</v>
      </c>
      <c r="K308" s="291" t="s">
        <v>143</v>
      </c>
      <c r="L308" s="296"/>
      <c r="M308" s="297" t="s">
        <v>1</v>
      </c>
      <c r="N308" s="298" t="s">
        <v>38</v>
      </c>
      <c r="O308" s="91"/>
      <c r="P308" s="252">
        <f>O308*H308</f>
        <v>0</v>
      </c>
      <c r="Q308" s="252">
        <v>0</v>
      </c>
      <c r="R308" s="252">
        <f>Q308*H308</f>
        <v>0</v>
      </c>
      <c r="S308" s="252">
        <v>0</v>
      </c>
      <c r="T308" s="25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54" t="s">
        <v>182</v>
      </c>
      <c r="AT308" s="254" t="s">
        <v>274</v>
      </c>
      <c r="AU308" s="254" t="s">
        <v>83</v>
      </c>
      <c r="AY308" s="17" t="s">
        <v>137</v>
      </c>
      <c r="BE308" s="255">
        <f>IF(N308="základní",J308,0)</f>
        <v>0</v>
      </c>
      <c r="BF308" s="255">
        <f>IF(N308="snížená",J308,0)</f>
        <v>0</v>
      </c>
      <c r="BG308" s="255">
        <f>IF(N308="zákl. přenesená",J308,0)</f>
        <v>0</v>
      </c>
      <c r="BH308" s="255">
        <f>IF(N308="sníž. přenesená",J308,0)</f>
        <v>0</v>
      </c>
      <c r="BI308" s="255">
        <f>IF(N308="nulová",J308,0)</f>
        <v>0</v>
      </c>
      <c r="BJ308" s="17" t="s">
        <v>81</v>
      </c>
      <c r="BK308" s="255">
        <f>ROUND(I308*H308,2)</f>
        <v>0</v>
      </c>
      <c r="BL308" s="17" t="s">
        <v>144</v>
      </c>
      <c r="BM308" s="254" t="s">
        <v>383</v>
      </c>
    </row>
    <row r="309" s="14" customFormat="1">
      <c r="A309" s="14"/>
      <c r="B309" s="267"/>
      <c r="C309" s="268"/>
      <c r="D309" s="258" t="s">
        <v>146</v>
      </c>
      <c r="E309" s="269" t="s">
        <v>1</v>
      </c>
      <c r="F309" s="270" t="s">
        <v>384</v>
      </c>
      <c r="G309" s="268"/>
      <c r="H309" s="271">
        <v>43.098999999999997</v>
      </c>
      <c r="I309" s="272"/>
      <c r="J309" s="268"/>
      <c r="K309" s="268"/>
      <c r="L309" s="273"/>
      <c r="M309" s="274"/>
      <c r="N309" s="275"/>
      <c r="O309" s="275"/>
      <c r="P309" s="275"/>
      <c r="Q309" s="275"/>
      <c r="R309" s="275"/>
      <c r="S309" s="275"/>
      <c r="T309" s="27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7" t="s">
        <v>146</v>
      </c>
      <c r="AU309" s="277" t="s">
        <v>83</v>
      </c>
      <c r="AV309" s="14" t="s">
        <v>83</v>
      </c>
      <c r="AW309" s="14" t="s">
        <v>30</v>
      </c>
      <c r="AX309" s="14" t="s">
        <v>73</v>
      </c>
      <c r="AY309" s="277" t="s">
        <v>137</v>
      </c>
    </row>
    <row r="310" s="14" customFormat="1">
      <c r="A310" s="14"/>
      <c r="B310" s="267"/>
      <c r="C310" s="268"/>
      <c r="D310" s="258" t="s">
        <v>146</v>
      </c>
      <c r="E310" s="269" t="s">
        <v>1</v>
      </c>
      <c r="F310" s="270" t="s">
        <v>385</v>
      </c>
      <c r="G310" s="268"/>
      <c r="H310" s="271">
        <v>7.9029999999999996</v>
      </c>
      <c r="I310" s="272"/>
      <c r="J310" s="268"/>
      <c r="K310" s="268"/>
      <c r="L310" s="273"/>
      <c r="M310" s="274"/>
      <c r="N310" s="275"/>
      <c r="O310" s="275"/>
      <c r="P310" s="275"/>
      <c r="Q310" s="275"/>
      <c r="R310" s="275"/>
      <c r="S310" s="275"/>
      <c r="T310" s="27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7" t="s">
        <v>146</v>
      </c>
      <c r="AU310" s="277" t="s">
        <v>83</v>
      </c>
      <c r="AV310" s="14" t="s">
        <v>83</v>
      </c>
      <c r="AW310" s="14" t="s">
        <v>30</v>
      </c>
      <c r="AX310" s="14" t="s">
        <v>73</v>
      </c>
      <c r="AY310" s="277" t="s">
        <v>137</v>
      </c>
    </row>
    <row r="311" s="15" customFormat="1">
      <c r="A311" s="15"/>
      <c r="B311" s="278"/>
      <c r="C311" s="279"/>
      <c r="D311" s="258" t="s">
        <v>146</v>
      </c>
      <c r="E311" s="280" t="s">
        <v>1</v>
      </c>
      <c r="F311" s="281" t="s">
        <v>150</v>
      </c>
      <c r="G311" s="279"/>
      <c r="H311" s="282">
        <v>51.002000000000002</v>
      </c>
      <c r="I311" s="283"/>
      <c r="J311" s="279"/>
      <c r="K311" s="279"/>
      <c r="L311" s="284"/>
      <c r="M311" s="285"/>
      <c r="N311" s="286"/>
      <c r="O311" s="286"/>
      <c r="P311" s="286"/>
      <c r="Q311" s="286"/>
      <c r="R311" s="286"/>
      <c r="S311" s="286"/>
      <c r="T311" s="28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8" t="s">
        <v>146</v>
      </c>
      <c r="AU311" s="288" t="s">
        <v>83</v>
      </c>
      <c r="AV311" s="15" t="s">
        <v>144</v>
      </c>
      <c r="AW311" s="15" t="s">
        <v>30</v>
      </c>
      <c r="AX311" s="15" t="s">
        <v>81</v>
      </c>
      <c r="AY311" s="288" t="s">
        <v>137</v>
      </c>
    </row>
    <row r="312" s="2" customFormat="1" ht="24" customHeight="1">
      <c r="A312" s="38"/>
      <c r="B312" s="39"/>
      <c r="C312" s="243" t="s">
        <v>386</v>
      </c>
      <c r="D312" s="243" t="s">
        <v>139</v>
      </c>
      <c r="E312" s="244" t="s">
        <v>387</v>
      </c>
      <c r="F312" s="245" t="s">
        <v>388</v>
      </c>
      <c r="G312" s="246" t="s">
        <v>196</v>
      </c>
      <c r="H312" s="247">
        <v>818.47900000000004</v>
      </c>
      <c r="I312" s="248"/>
      <c r="J312" s="249">
        <f>ROUND(I312*H312,2)</f>
        <v>0</v>
      </c>
      <c r="K312" s="245" t="s">
        <v>143</v>
      </c>
      <c r="L312" s="44"/>
      <c r="M312" s="250" t="s">
        <v>1</v>
      </c>
      <c r="N312" s="251" t="s">
        <v>38</v>
      </c>
      <c r="O312" s="91"/>
      <c r="P312" s="252">
        <f>O312*H312</f>
        <v>0</v>
      </c>
      <c r="Q312" s="252">
        <v>0</v>
      </c>
      <c r="R312" s="252">
        <f>Q312*H312</f>
        <v>0</v>
      </c>
      <c r="S312" s="252">
        <v>0</v>
      </c>
      <c r="T312" s="25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54" t="s">
        <v>144</v>
      </c>
      <c r="AT312" s="254" t="s">
        <v>139</v>
      </c>
      <c r="AU312" s="254" t="s">
        <v>83</v>
      </c>
      <c r="AY312" s="17" t="s">
        <v>137</v>
      </c>
      <c r="BE312" s="255">
        <f>IF(N312="základní",J312,0)</f>
        <v>0</v>
      </c>
      <c r="BF312" s="255">
        <f>IF(N312="snížená",J312,0)</f>
        <v>0</v>
      </c>
      <c r="BG312" s="255">
        <f>IF(N312="zákl. přenesená",J312,0)</f>
        <v>0</v>
      </c>
      <c r="BH312" s="255">
        <f>IF(N312="sníž. přenesená",J312,0)</f>
        <v>0</v>
      </c>
      <c r="BI312" s="255">
        <f>IF(N312="nulová",J312,0)</f>
        <v>0</v>
      </c>
      <c r="BJ312" s="17" t="s">
        <v>81</v>
      </c>
      <c r="BK312" s="255">
        <f>ROUND(I312*H312,2)</f>
        <v>0</v>
      </c>
      <c r="BL312" s="17" t="s">
        <v>144</v>
      </c>
      <c r="BM312" s="254" t="s">
        <v>389</v>
      </c>
    </row>
    <row r="313" s="14" customFormat="1">
      <c r="A313" s="14"/>
      <c r="B313" s="267"/>
      <c r="C313" s="268"/>
      <c r="D313" s="258" t="s">
        <v>146</v>
      </c>
      <c r="E313" s="269" t="s">
        <v>1</v>
      </c>
      <c r="F313" s="270" t="s">
        <v>390</v>
      </c>
      <c r="G313" s="268"/>
      <c r="H313" s="271">
        <v>4.1760000000000002</v>
      </c>
      <c r="I313" s="272"/>
      <c r="J313" s="268"/>
      <c r="K313" s="268"/>
      <c r="L313" s="273"/>
      <c r="M313" s="274"/>
      <c r="N313" s="275"/>
      <c r="O313" s="275"/>
      <c r="P313" s="275"/>
      <c r="Q313" s="275"/>
      <c r="R313" s="275"/>
      <c r="S313" s="275"/>
      <c r="T313" s="27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7" t="s">
        <v>146</v>
      </c>
      <c r="AU313" s="277" t="s">
        <v>83</v>
      </c>
      <c r="AV313" s="14" t="s">
        <v>83</v>
      </c>
      <c r="AW313" s="14" t="s">
        <v>30</v>
      </c>
      <c r="AX313" s="14" t="s">
        <v>73</v>
      </c>
      <c r="AY313" s="277" t="s">
        <v>137</v>
      </c>
    </row>
    <row r="314" s="14" customFormat="1">
      <c r="A314" s="14"/>
      <c r="B314" s="267"/>
      <c r="C314" s="268"/>
      <c r="D314" s="258" t="s">
        <v>146</v>
      </c>
      <c r="E314" s="269" t="s">
        <v>1</v>
      </c>
      <c r="F314" s="270" t="s">
        <v>391</v>
      </c>
      <c r="G314" s="268"/>
      <c r="H314" s="271">
        <v>149.44999999999999</v>
      </c>
      <c r="I314" s="272"/>
      <c r="J314" s="268"/>
      <c r="K314" s="268"/>
      <c r="L314" s="273"/>
      <c r="M314" s="274"/>
      <c r="N314" s="275"/>
      <c r="O314" s="275"/>
      <c r="P314" s="275"/>
      <c r="Q314" s="275"/>
      <c r="R314" s="275"/>
      <c r="S314" s="275"/>
      <c r="T314" s="27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7" t="s">
        <v>146</v>
      </c>
      <c r="AU314" s="277" t="s">
        <v>83</v>
      </c>
      <c r="AV314" s="14" t="s">
        <v>83</v>
      </c>
      <c r="AW314" s="14" t="s">
        <v>30</v>
      </c>
      <c r="AX314" s="14" t="s">
        <v>73</v>
      </c>
      <c r="AY314" s="277" t="s">
        <v>137</v>
      </c>
    </row>
    <row r="315" s="14" customFormat="1">
      <c r="A315" s="14"/>
      <c r="B315" s="267"/>
      <c r="C315" s="268"/>
      <c r="D315" s="258" t="s">
        <v>146</v>
      </c>
      <c r="E315" s="269" t="s">
        <v>1</v>
      </c>
      <c r="F315" s="270" t="s">
        <v>392</v>
      </c>
      <c r="G315" s="268"/>
      <c r="H315" s="271">
        <v>664.85299999999995</v>
      </c>
      <c r="I315" s="272"/>
      <c r="J315" s="268"/>
      <c r="K315" s="268"/>
      <c r="L315" s="273"/>
      <c r="M315" s="274"/>
      <c r="N315" s="275"/>
      <c r="O315" s="275"/>
      <c r="P315" s="275"/>
      <c r="Q315" s="275"/>
      <c r="R315" s="275"/>
      <c r="S315" s="275"/>
      <c r="T315" s="27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7" t="s">
        <v>146</v>
      </c>
      <c r="AU315" s="277" t="s">
        <v>83</v>
      </c>
      <c r="AV315" s="14" t="s">
        <v>83</v>
      </c>
      <c r="AW315" s="14" t="s">
        <v>30</v>
      </c>
      <c r="AX315" s="14" t="s">
        <v>73</v>
      </c>
      <c r="AY315" s="277" t="s">
        <v>137</v>
      </c>
    </row>
    <row r="316" s="15" customFormat="1">
      <c r="A316" s="15"/>
      <c r="B316" s="278"/>
      <c r="C316" s="279"/>
      <c r="D316" s="258" t="s">
        <v>146</v>
      </c>
      <c r="E316" s="280" t="s">
        <v>1</v>
      </c>
      <c r="F316" s="281" t="s">
        <v>150</v>
      </c>
      <c r="G316" s="279"/>
      <c r="H316" s="282">
        <v>818.47900000000004</v>
      </c>
      <c r="I316" s="283"/>
      <c r="J316" s="279"/>
      <c r="K316" s="279"/>
      <c r="L316" s="284"/>
      <c r="M316" s="285"/>
      <c r="N316" s="286"/>
      <c r="O316" s="286"/>
      <c r="P316" s="286"/>
      <c r="Q316" s="286"/>
      <c r="R316" s="286"/>
      <c r="S316" s="286"/>
      <c r="T316" s="28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8" t="s">
        <v>146</v>
      </c>
      <c r="AU316" s="288" t="s">
        <v>83</v>
      </c>
      <c r="AV316" s="15" t="s">
        <v>144</v>
      </c>
      <c r="AW316" s="15" t="s">
        <v>30</v>
      </c>
      <c r="AX316" s="15" t="s">
        <v>81</v>
      </c>
      <c r="AY316" s="288" t="s">
        <v>137</v>
      </c>
    </row>
    <row r="317" s="2" customFormat="1" ht="16.5" customHeight="1">
      <c r="A317" s="38"/>
      <c r="B317" s="39"/>
      <c r="C317" s="289" t="s">
        <v>393</v>
      </c>
      <c r="D317" s="289" t="s">
        <v>274</v>
      </c>
      <c r="E317" s="290" t="s">
        <v>381</v>
      </c>
      <c r="F317" s="291" t="s">
        <v>382</v>
      </c>
      <c r="G317" s="292" t="s">
        <v>370</v>
      </c>
      <c r="H317" s="293">
        <v>1681.2380000000001</v>
      </c>
      <c r="I317" s="294"/>
      <c r="J317" s="295">
        <f>ROUND(I317*H317,2)</f>
        <v>0</v>
      </c>
      <c r="K317" s="291" t="s">
        <v>143</v>
      </c>
      <c r="L317" s="296"/>
      <c r="M317" s="297" t="s">
        <v>1</v>
      </c>
      <c r="N317" s="298" t="s">
        <v>38</v>
      </c>
      <c r="O317" s="91"/>
      <c r="P317" s="252">
        <f>O317*H317</f>
        <v>0</v>
      </c>
      <c r="Q317" s="252">
        <v>0</v>
      </c>
      <c r="R317" s="252">
        <f>Q317*H317</f>
        <v>0</v>
      </c>
      <c r="S317" s="252">
        <v>0</v>
      </c>
      <c r="T317" s="25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54" t="s">
        <v>182</v>
      </c>
      <c r="AT317" s="254" t="s">
        <v>274</v>
      </c>
      <c r="AU317" s="254" t="s">
        <v>83</v>
      </c>
      <c r="AY317" s="17" t="s">
        <v>137</v>
      </c>
      <c r="BE317" s="255">
        <f>IF(N317="základní",J317,0)</f>
        <v>0</v>
      </c>
      <c r="BF317" s="255">
        <f>IF(N317="snížená",J317,0)</f>
        <v>0</v>
      </c>
      <c r="BG317" s="255">
        <f>IF(N317="zákl. přenesená",J317,0)</f>
        <v>0</v>
      </c>
      <c r="BH317" s="255">
        <f>IF(N317="sníž. přenesená",J317,0)</f>
        <v>0</v>
      </c>
      <c r="BI317" s="255">
        <f>IF(N317="nulová",J317,0)</f>
        <v>0</v>
      </c>
      <c r="BJ317" s="17" t="s">
        <v>81</v>
      </c>
      <c r="BK317" s="255">
        <f>ROUND(I317*H317,2)</f>
        <v>0</v>
      </c>
      <c r="BL317" s="17" t="s">
        <v>144</v>
      </c>
      <c r="BM317" s="254" t="s">
        <v>394</v>
      </c>
    </row>
    <row r="318" s="2" customFormat="1" ht="24" customHeight="1">
      <c r="A318" s="38"/>
      <c r="B318" s="39"/>
      <c r="C318" s="243" t="s">
        <v>395</v>
      </c>
      <c r="D318" s="243" t="s">
        <v>139</v>
      </c>
      <c r="E318" s="244" t="s">
        <v>396</v>
      </c>
      <c r="F318" s="245" t="s">
        <v>397</v>
      </c>
      <c r="G318" s="246" t="s">
        <v>142</v>
      </c>
      <c r="H318" s="247">
        <v>2711.4000000000001</v>
      </c>
      <c r="I318" s="248"/>
      <c r="J318" s="249">
        <f>ROUND(I318*H318,2)</f>
        <v>0</v>
      </c>
      <c r="K318" s="245" t="s">
        <v>143</v>
      </c>
      <c r="L318" s="44"/>
      <c r="M318" s="250" t="s">
        <v>1</v>
      </c>
      <c r="N318" s="251" t="s">
        <v>38</v>
      </c>
      <c r="O318" s="91"/>
      <c r="P318" s="252">
        <f>O318*H318</f>
        <v>0</v>
      </c>
      <c r="Q318" s="252">
        <v>0</v>
      </c>
      <c r="R318" s="252">
        <f>Q318*H318</f>
        <v>0</v>
      </c>
      <c r="S318" s="252">
        <v>0</v>
      </c>
      <c r="T318" s="25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54" t="s">
        <v>144</v>
      </c>
      <c r="AT318" s="254" t="s">
        <v>139</v>
      </c>
      <c r="AU318" s="254" t="s">
        <v>83</v>
      </c>
      <c r="AY318" s="17" t="s">
        <v>137</v>
      </c>
      <c r="BE318" s="255">
        <f>IF(N318="základní",J318,0)</f>
        <v>0</v>
      </c>
      <c r="BF318" s="255">
        <f>IF(N318="snížená",J318,0)</f>
        <v>0</v>
      </c>
      <c r="BG318" s="255">
        <f>IF(N318="zákl. přenesená",J318,0)</f>
        <v>0</v>
      </c>
      <c r="BH318" s="255">
        <f>IF(N318="sníž. přenesená",J318,0)</f>
        <v>0</v>
      </c>
      <c r="BI318" s="255">
        <f>IF(N318="nulová",J318,0)</f>
        <v>0</v>
      </c>
      <c r="BJ318" s="17" t="s">
        <v>81</v>
      </c>
      <c r="BK318" s="255">
        <f>ROUND(I318*H318,2)</f>
        <v>0</v>
      </c>
      <c r="BL318" s="17" t="s">
        <v>144</v>
      </c>
      <c r="BM318" s="254" t="s">
        <v>398</v>
      </c>
    </row>
    <row r="319" s="14" customFormat="1">
      <c r="A319" s="14"/>
      <c r="B319" s="267"/>
      <c r="C319" s="268"/>
      <c r="D319" s="258" t="s">
        <v>146</v>
      </c>
      <c r="E319" s="269" t="s">
        <v>1</v>
      </c>
      <c r="F319" s="270" t="s">
        <v>399</v>
      </c>
      <c r="G319" s="268"/>
      <c r="H319" s="271">
        <v>2711.4000000000001</v>
      </c>
      <c r="I319" s="272"/>
      <c r="J319" s="268"/>
      <c r="K319" s="268"/>
      <c r="L319" s="273"/>
      <c r="M319" s="274"/>
      <c r="N319" s="275"/>
      <c r="O319" s="275"/>
      <c r="P319" s="275"/>
      <c r="Q319" s="275"/>
      <c r="R319" s="275"/>
      <c r="S319" s="275"/>
      <c r="T319" s="27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7" t="s">
        <v>146</v>
      </c>
      <c r="AU319" s="277" t="s">
        <v>83</v>
      </c>
      <c r="AV319" s="14" t="s">
        <v>83</v>
      </c>
      <c r="AW319" s="14" t="s">
        <v>30</v>
      </c>
      <c r="AX319" s="14" t="s">
        <v>73</v>
      </c>
      <c r="AY319" s="277" t="s">
        <v>137</v>
      </c>
    </row>
    <row r="320" s="15" customFormat="1">
      <c r="A320" s="15"/>
      <c r="B320" s="278"/>
      <c r="C320" s="279"/>
      <c r="D320" s="258" t="s">
        <v>146</v>
      </c>
      <c r="E320" s="280" t="s">
        <v>1</v>
      </c>
      <c r="F320" s="281" t="s">
        <v>150</v>
      </c>
      <c r="G320" s="279"/>
      <c r="H320" s="282">
        <v>2711.4000000000001</v>
      </c>
      <c r="I320" s="283"/>
      <c r="J320" s="279"/>
      <c r="K320" s="279"/>
      <c r="L320" s="284"/>
      <c r="M320" s="285"/>
      <c r="N320" s="286"/>
      <c r="O320" s="286"/>
      <c r="P320" s="286"/>
      <c r="Q320" s="286"/>
      <c r="R320" s="286"/>
      <c r="S320" s="286"/>
      <c r="T320" s="28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8" t="s">
        <v>146</v>
      </c>
      <c r="AU320" s="288" t="s">
        <v>83</v>
      </c>
      <c r="AV320" s="15" t="s">
        <v>144</v>
      </c>
      <c r="AW320" s="15" t="s">
        <v>30</v>
      </c>
      <c r="AX320" s="15" t="s">
        <v>81</v>
      </c>
      <c r="AY320" s="288" t="s">
        <v>137</v>
      </c>
    </row>
    <row r="321" s="2" customFormat="1" ht="16.5" customHeight="1">
      <c r="A321" s="38"/>
      <c r="B321" s="39"/>
      <c r="C321" s="243" t="s">
        <v>400</v>
      </c>
      <c r="D321" s="243" t="s">
        <v>139</v>
      </c>
      <c r="E321" s="244" t="s">
        <v>401</v>
      </c>
      <c r="F321" s="245" t="s">
        <v>402</v>
      </c>
      <c r="G321" s="246" t="s">
        <v>142</v>
      </c>
      <c r="H321" s="247">
        <v>4519</v>
      </c>
      <c r="I321" s="248"/>
      <c r="J321" s="249">
        <f>ROUND(I321*H321,2)</f>
        <v>0</v>
      </c>
      <c r="K321" s="245" t="s">
        <v>143</v>
      </c>
      <c r="L321" s="44"/>
      <c r="M321" s="250" t="s">
        <v>1</v>
      </c>
      <c r="N321" s="251" t="s">
        <v>38</v>
      </c>
      <c r="O321" s="91"/>
      <c r="P321" s="252">
        <f>O321*H321</f>
        <v>0</v>
      </c>
      <c r="Q321" s="252">
        <v>0</v>
      </c>
      <c r="R321" s="252">
        <f>Q321*H321</f>
        <v>0</v>
      </c>
      <c r="S321" s="252">
        <v>0</v>
      </c>
      <c r="T321" s="25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54" t="s">
        <v>144</v>
      </c>
      <c r="AT321" s="254" t="s">
        <v>139</v>
      </c>
      <c r="AU321" s="254" t="s">
        <v>83</v>
      </c>
      <c r="AY321" s="17" t="s">
        <v>137</v>
      </c>
      <c r="BE321" s="255">
        <f>IF(N321="základní",J321,0)</f>
        <v>0</v>
      </c>
      <c r="BF321" s="255">
        <f>IF(N321="snížená",J321,0)</f>
        <v>0</v>
      </c>
      <c r="BG321" s="255">
        <f>IF(N321="zákl. přenesená",J321,0)</f>
        <v>0</v>
      </c>
      <c r="BH321" s="255">
        <f>IF(N321="sníž. přenesená",J321,0)</f>
        <v>0</v>
      </c>
      <c r="BI321" s="255">
        <f>IF(N321="nulová",J321,0)</f>
        <v>0</v>
      </c>
      <c r="BJ321" s="17" t="s">
        <v>81</v>
      </c>
      <c r="BK321" s="255">
        <f>ROUND(I321*H321,2)</f>
        <v>0</v>
      </c>
      <c r="BL321" s="17" t="s">
        <v>144</v>
      </c>
      <c r="BM321" s="254" t="s">
        <v>403</v>
      </c>
    </row>
    <row r="322" s="14" customFormat="1">
      <c r="A322" s="14"/>
      <c r="B322" s="267"/>
      <c r="C322" s="268"/>
      <c r="D322" s="258" t="s">
        <v>146</v>
      </c>
      <c r="E322" s="269" t="s">
        <v>1</v>
      </c>
      <c r="F322" s="270" t="s">
        <v>404</v>
      </c>
      <c r="G322" s="268"/>
      <c r="H322" s="271">
        <v>4519</v>
      </c>
      <c r="I322" s="272"/>
      <c r="J322" s="268"/>
      <c r="K322" s="268"/>
      <c r="L322" s="273"/>
      <c r="M322" s="274"/>
      <c r="N322" s="275"/>
      <c r="O322" s="275"/>
      <c r="P322" s="275"/>
      <c r="Q322" s="275"/>
      <c r="R322" s="275"/>
      <c r="S322" s="275"/>
      <c r="T322" s="27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7" t="s">
        <v>146</v>
      </c>
      <c r="AU322" s="277" t="s">
        <v>83</v>
      </c>
      <c r="AV322" s="14" t="s">
        <v>83</v>
      </c>
      <c r="AW322" s="14" t="s">
        <v>30</v>
      </c>
      <c r="AX322" s="14" t="s">
        <v>73</v>
      </c>
      <c r="AY322" s="277" t="s">
        <v>137</v>
      </c>
    </row>
    <row r="323" s="15" customFormat="1">
      <c r="A323" s="15"/>
      <c r="B323" s="278"/>
      <c r="C323" s="279"/>
      <c r="D323" s="258" t="s">
        <v>146</v>
      </c>
      <c r="E323" s="280" t="s">
        <v>1</v>
      </c>
      <c r="F323" s="281" t="s">
        <v>150</v>
      </c>
      <c r="G323" s="279"/>
      <c r="H323" s="282">
        <v>4519</v>
      </c>
      <c r="I323" s="283"/>
      <c r="J323" s="279"/>
      <c r="K323" s="279"/>
      <c r="L323" s="284"/>
      <c r="M323" s="285"/>
      <c r="N323" s="286"/>
      <c r="O323" s="286"/>
      <c r="P323" s="286"/>
      <c r="Q323" s="286"/>
      <c r="R323" s="286"/>
      <c r="S323" s="286"/>
      <c r="T323" s="28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8" t="s">
        <v>146</v>
      </c>
      <c r="AU323" s="288" t="s">
        <v>83</v>
      </c>
      <c r="AV323" s="15" t="s">
        <v>144</v>
      </c>
      <c r="AW323" s="15" t="s">
        <v>30</v>
      </c>
      <c r="AX323" s="15" t="s">
        <v>81</v>
      </c>
      <c r="AY323" s="288" t="s">
        <v>137</v>
      </c>
    </row>
    <row r="324" s="12" customFormat="1" ht="22.8" customHeight="1">
      <c r="A324" s="12"/>
      <c r="B324" s="227"/>
      <c r="C324" s="228"/>
      <c r="D324" s="229" t="s">
        <v>72</v>
      </c>
      <c r="E324" s="241" t="s">
        <v>144</v>
      </c>
      <c r="F324" s="241" t="s">
        <v>405</v>
      </c>
      <c r="G324" s="228"/>
      <c r="H324" s="228"/>
      <c r="I324" s="231"/>
      <c r="J324" s="242">
        <f>BK324</f>
        <v>0</v>
      </c>
      <c r="K324" s="228"/>
      <c r="L324" s="233"/>
      <c r="M324" s="234"/>
      <c r="N324" s="235"/>
      <c r="O324" s="235"/>
      <c r="P324" s="236">
        <f>SUM(P325:P339)</f>
        <v>0</v>
      </c>
      <c r="Q324" s="235"/>
      <c r="R324" s="236">
        <f>SUM(R325:R339)</f>
        <v>1.6182811399999999</v>
      </c>
      <c r="S324" s="235"/>
      <c r="T324" s="237">
        <f>SUM(T325:T339)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38" t="s">
        <v>81</v>
      </c>
      <c r="AT324" s="239" t="s">
        <v>72</v>
      </c>
      <c r="AU324" s="239" t="s">
        <v>81</v>
      </c>
      <c r="AY324" s="238" t="s">
        <v>137</v>
      </c>
      <c r="BK324" s="240">
        <f>SUM(BK325:BK339)</f>
        <v>0</v>
      </c>
    </row>
    <row r="325" s="2" customFormat="1" ht="16.5" customHeight="1">
      <c r="A325" s="38"/>
      <c r="B325" s="39"/>
      <c r="C325" s="243" t="s">
        <v>406</v>
      </c>
      <c r="D325" s="243" t="s">
        <v>139</v>
      </c>
      <c r="E325" s="244" t="s">
        <v>407</v>
      </c>
      <c r="F325" s="245" t="s">
        <v>408</v>
      </c>
      <c r="G325" s="246" t="s">
        <v>196</v>
      </c>
      <c r="H325" s="247">
        <v>178.02600000000001</v>
      </c>
      <c r="I325" s="248"/>
      <c r="J325" s="249">
        <f>ROUND(I325*H325,2)</f>
        <v>0</v>
      </c>
      <c r="K325" s="245" t="s">
        <v>143</v>
      </c>
      <c r="L325" s="44"/>
      <c r="M325" s="250" t="s">
        <v>1</v>
      </c>
      <c r="N325" s="251" t="s">
        <v>38</v>
      </c>
      <c r="O325" s="91"/>
      <c r="P325" s="252">
        <f>O325*H325</f>
        <v>0</v>
      </c>
      <c r="Q325" s="252">
        <v>0</v>
      </c>
      <c r="R325" s="252">
        <f>Q325*H325</f>
        <v>0</v>
      </c>
      <c r="S325" s="252">
        <v>0</v>
      </c>
      <c r="T325" s="25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54" t="s">
        <v>144</v>
      </c>
      <c r="AT325" s="254" t="s">
        <v>139</v>
      </c>
      <c r="AU325" s="254" t="s">
        <v>83</v>
      </c>
      <c r="AY325" s="17" t="s">
        <v>137</v>
      </c>
      <c r="BE325" s="255">
        <f>IF(N325="základní",J325,0)</f>
        <v>0</v>
      </c>
      <c r="BF325" s="255">
        <f>IF(N325="snížená",J325,0)</f>
        <v>0</v>
      </c>
      <c r="BG325" s="255">
        <f>IF(N325="zákl. přenesená",J325,0)</f>
        <v>0</v>
      </c>
      <c r="BH325" s="255">
        <f>IF(N325="sníž. přenesená",J325,0)</f>
        <v>0</v>
      </c>
      <c r="BI325" s="255">
        <f>IF(N325="nulová",J325,0)</f>
        <v>0</v>
      </c>
      <c r="BJ325" s="17" t="s">
        <v>81</v>
      </c>
      <c r="BK325" s="255">
        <f>ROUND(I325*H325,2)</f>
        <v>0</v>
      </c>
      <c r="BL325" s="17" t="s">
        <v>144</v>
      </c>
      <c r="BM325" s="254" t="s">
        <v>409</v>
      </c>
    </row>
    <row r="326" s="14" customFormat="1">
      <c r="A326" s="14"/>
      <c r="B326" s="267"/>
      <c r="C326" s="268"/>
      <c r="D326" s="258" t="s">
        <v>146</v>
      </c>
      <c r="E326" s="269" t="s">
        <v>1</v>
      </c>
      <c r="F326" s="270" t="s">
        <v>410</v>
      </c>
      <c r="G326" s="268"/>
      <c r="H326" s="271">
        <v>1.044</v>
      </c>
      <c r="I326" s="272"/>
      <c r="J326" s="268"/>
      <c r="K326" s="268"/>
      <c r="L326" s="273"/>
      <c r="M326" s="274"/>
      <c r="N326" s="275"/>
      <c r="O326" s="275"/>
      <c r="P326" s="275"/>
      <c r="Q326" s="275"/>
      <c r="R326" s="275"/>
      <c r="S326" s="275"/>
      <c r="T326" s="27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7" t="s">
        <v>146</v>
      </c>
      <c r="AU326" s="277" t="s">
        <v>83</v>
      </c>
      <c r="AV326" s="14" t="s">
        <v>83</v>
      </c>
      <c r="AW326" s="14" t="s">
        <v>30</v>
      </c>
      <c r="AX326" s="14" t="s">
        <v>73</v>
      </c>
      <c r="AY326" s="277" t="s">
        <v>137</v>
      </c>
    </row>
    <row r="327" s="14" customFormat="1">
      <c r="A327" s="14"/>
      <c r="B327" s="267"/>
      <c r="C327" s="268"/>
      <c r="D327" s="258" t="s">
        <v>146</v>
      </c>
      <c r="E327" s="269" t="s">
        <v>1</v>
      </c>
      <c r="F327" s="270" t="s">
        <v>411</v>
      </c>
      <c r="G327" s="268"/>
      <c r="H327" s="271">
        <v>37.363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7" t="s">
        <v>146</v>
      </c>
      <c r="AU327" s="277" t="s">
        <v>83</v>
      </c>
      <c r="AV327" s="14" t="s">
        <v>83</v>
      </c>
      <c r="AW327" s="14" t="s">
        <v>30</v>
      </c>
      <c r="AX327" s="14" t="s">
        <v>73</v>
      </c>
      <c r="AY327" s="277" t="s">
        <v>137</v>
      </c>
    </row>
    <row r="328" s="14" customFormat="1">
      <c r="A328" s="14"/>
      <c r="B328" s="267"/>
      <c r="C328" s="268"/>
      <c r="D328" s="258" t="s">
        <v>146</v>
      </c>
      <c r="E328" s="269" t="s">
        <v>1</v>
      </c>
      <c r="F328" s="270" t="s">
        <v>412</v>
      </c>
      <c r="G328" s="268"/>
      <c r="H328" s="271">
        <v>139.619</v>
      </c>
      <c r="I328" s="272"/>
      <c r="J328" s="268"/>
      <c r="K328" s="268"/>
      <c r="L328" s="273"/>
      <c r="M328" s="274"/>
      <c r="N328" s="275"/>
      <c r="O328" s="275"/>
      <c r="P328" s="275"/>
      <c r="Q328" s="275"/>
      <c r="R328" s="275"/>
      <c r="S328" s="275"/>
      <c r="T328" s="27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7" t="s">
        <v>146</v>
      </c>
      <c r="AU328" s="277" t="s">
        <v>83</v>
      </c>
      <c r="AV328" s="14" t="s">
        <v>83</v>
      </c>
      <c r="AW328" s="14" t="s">
        <v>30</v>
      </c>
      <c r="AX328" s="14" t="s">
        <v>73</v>
      </c>
      <c r="AY328" s="277" t="s">
        <v>137</v>
      </c>
    </row>
    <row r="329" s="15" customFormat="1">
      <c r="A329" s="15"/>
      <c r="B329" s="278"/>
      <c r="C329" s="279"/>
      <c r="D329" s="258" t="s">
        <v>146</v>
      </c>
      <c r="E329" s="280" t="s">
        <v>1</v>
      </c>
      <c r="F329" s="281" t="s">
        <v>150</v>
      </c>
      <c r="G329" s="279"/>
      <c r="H329" s="282">
        <v>178.02600000000001</v>
      </c>
      <c r="I329" s="283"/>
      <c r="J329" s="279"/>
      <c r="K329" s="279"/>
      <c r="L329" s="284"/>
      <c r="M329" s="285"/>
      <c r="N329" s="286"/>
      <c r="O329" s="286"/>
      <c r="P329" s="286"/>
      <c r="Q329" s="286"/>
      <c r="R329" s="286"/>
      <c r="S329" s="286"/>
      <c r="T329" s="28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88" t="s">
        <v>146</v>
      </c>
      <c r="AU329" s="288" t="s">
        <v>83</v>
      </c>
      <c r="AV329" s="15" t="s">
        <v>144</v>
      </c>
      <c r="AW329" s="15" t="s">
        <v>30</v>
      </c>
      <c r="AX329" s="15" t="s">
        <v>81</v>
      </c>
      <c r="AY329" s="288" t="s">
        <v>137</v>
      </c>
    </row>
    <row r="330" s="2" customFormat="1" ht="24" customHeight="1">
      <c r="A330" s="38"/>
      <c r="B330" s="39"/>
      <c r="C330" s="243" t="s">
        <v>413</v>
      </c>
      <c r="D330" s="243" t="s">
        <v>139</v>
      </c>
      <c r="E330" s="244" t="s">
        <v>414</v>
      </c>
      <c r="F330" s="245" t="s">
        <v>415</v>
      </c>
      <c r="G330" s="246" t="s">
        <v>196</v>
      </c>
      <c r="H330" s="247">
        <v>0.69999999999999996</v>
      </c>
      <c r="I330" s="248"/>
      <c r="J330" s="249">
        <f>ROUND(I330*H330,2)</f>
        <v>0</v>
      </c>
      <c r="K330" s="245" t="s">
        <v>143</v>
      </c>
      <c r="L330" s="44"/>
      <c r="M330" s="250" t="s">
        <v>1</v>
      </c>
      <c r="N330" s="251" t="s">
        <v>38</v>
      </c>
      <c r="O330" s="91"/>
      <c r="P330" s="252">
        <f>O330*H330</f>
        <v>0</v>
      </c>
      <c r="Q330" s="252">
        <v>2.234</v>
      </c>
      <c r="R330" s="252">
        <f>Q330*H330</f>
        <v>1.5637999999999999</v>
      </c>
      <c r="S330" s="252">
        <v>0</v>
      </c>
      <c r="T330" s="253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54" t="s">
        <v>144</v>
      </c>
      <c r="AT330" s="254" t="s">
        <v>139</v>
      </c>
      <c r="AU330" s="254" t="s">
        <v>83</v>
      </c>
      <c r="AY330" s="17" t="s">
        <v>137</v>
      </c>
      <c r="BE330" s="255">
        <f>IF(N330="základní",J330,0)</f>
        <v>0</v>
      </c>
      <c r="BF330" s="255">
        <f>IF(N330="snížená",J330,0)</f>
        <v>0</v>
      </c>
      <c r="BG330" s="255">
        <f>IF(N330="zákl. přenesená",J330,0)</f>
        <v>0</v>
      </c>
      <c r="BH330" s="255">
        <f>IF(N330="sníž. přenesená",J330,0)</f>
        <v>0</v>
      </c>
      <c r="BI330" s="255">
        <f>IF(N330="nulová",J330,0)</f>
        <v>0</v>
      </c>
      <c r="BJ330" s="17" t="s">
        <v>81</v>
      </c>
      <c r="BK330" s="255">
        <f>ROUND(I330*H330,2)</f>
        <v>0</v>
      </c>
      <c r="BL330" s="17" t="s">
        <v>144</v>
      </c>
      <c r="BM330" s="254" t="s">
        <v>416</v>
      </c>
    </row>
    <row r="331" s="13" customFormat="1">
      <c r="A331" s="13"/>
      <c r="B331" s="256"/>
      <c r="C331" s="257"/>
      <c r="D331" s="258" t="s">
        <v>146</v>
      </c>
      <c r="E331" s="259" t="s">
        <v>1</v>
      </c>
      <c r="F331" s="260" t="s">
        <v>147</v>
      </c>
      <c r="G331" s="257"/>
      <c r="H331" s="259" t="s">
        <v>1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6" t="s">
        <v>146</v>
      </c>
      <c r="AU331" s="266" t="s">
        <v>83</v>
      </c>
      <c r="AV331" s="13" t="s">
        <v>81</v>
      </c>
      <c r="AW331" s="13" t="s">
        <v>30</v>
      </c>
      <c r="AX331" s="13" t="s">
        <v>73</v>
      </c>
      <c r="AY331" s="266" t="s">
        <v>137</v>
      </c>
    </row>
    <row r="332" s="14" customFormat="1">
      <c r="A332" s="14"/>
      <c r="B332" s="267"/>
      <c r="C332" s="268"/>
      <c r="D332" s="258" t="s">
        <v>146</v>
      </c>
      <c r="E332" s="269" t="s">
        <v>1</v>
      </c>
      <c r="F332" s="270" t="s">
        <v>417</v>
      </c>
      <c r="G332" s="268"/>
      <c r="H332" s="271">
        <v>0.20999999999999999</v>
      </c>
      <c r="I332" s="272"/>
      <c r="J332" s="268"/>
      <c r="K332" s="268"/>
      <c r="L332" s="273"/>
      <c r="M332" s="274"/>
      <c r="N332" s="275"/>
      <c r="O332" s="275"/>
      <c r="P332" s="275"/>
      <c r="Q332" s="275"/>
      <c r="R332" s="275"/>
      <c r="S332" s="275"/>
      <c r="T332" s="27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7" t="s">
        <v>146</v>
      </c>
      <c r="AU332" s="277" t="s">
        <v>83</v>
      </c>
      <c r="AV332" s="14" t="s">
        <v>83</v>
      </c>
      <c r="AW332" s="14" t="s">
        <v>30</v>
      </c>
      <c r="AX332" s="14" t="s">
        <v>73</v>
      </c>
      <c r="AY332" s="277" t="s">
        <v>137</v>
      </c>
    </row>
    <row r="333" s="14" customFormat="1">
      <c r="A333" s="14"/>
      <c r="B333" s="267"/>
      <c r="C333" s="268"/>
      <c r="D333" s="258" t="s">
        <v>146</v>
      </c>
      <c r="E333" s="269" t="s">
        <v>1</v>
      </c>
      <c r="F333" s="270" t="s">
        <v>418</v>
      </c>
      <c r="G333" s="268"/>
      <c r="H333" s="271">
        <v>0.48999999999999999</v>
      </c>
      <c r="I333" s="272"/>
      <c r="J333" s="268"/>
      <c r="K333" s="268"/>
      <c r="L333" s="273"/>
      <c r="M333" s="274"/>
      <c r="N333" s="275"/>
      <c r="O333" s="275"/>
      <c r="P333" s="275"/>
      <c r="Q333" s="275"/>
      <c r="R333" s="275"/>
      <c r="S333" s="275"/>
      <c r="T333" s="27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7" t="s">
        <v>146</v>
      </c>
      <c r="AU333" s="277" t="s">
        <v>83</v>
      </c>
      <c r="AV333" s="14" t="s">
        <v>83</v>
      </c>
      <c r="AW333" s="14" t="s">
        <v>30</v>
      </c>
      <c r="AX333" s="14" t="s">
        <v>73</v>
      </c>
      <c r="AY333" s="277" t="s">
        <v>137</v>
      </c>
    </row>
    <row r="334" s="15" customFormat="1">
      <c r="A334" s="15"/>
      <c r="B334" s="278"/>
      <c r="C334" s="279"/>
      <c r="D334" s="258" t="s">
        <v>146</v>
      </c>
      <c r="E334" s="280" t="s">
        <v>1</v>
      </c>
      <c r="F334" s="281" t="s">
        <v>150</v>
      </c>
      <c r="G334" s="279"/>
      <c r="H334" s="282">
        <v>0.69999999999999996</v>
      </c>
      <c r="I334" s="283"/>
      <c r="J334" s="279"/>
      <c r="K334" s="279"/>
      <c r="L334" s="284"/>
      <c r="M334" s="285"/>
      <c r="N334" s="286"/>
      <c r="O334" s="286"/>
      <c r="P334" s="286"/>
      <c r="Q334" s="286"/>
      <c r="R334" s="286"/>
      <c r="S334" s="286"/>
      <c r="T334" s="28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8" t="s">
        <v>146</v>
      </c>
      <c r="AU334" s="288" t="s">
        <v>83</v>
      </c>
      <c r="AV334" s="15" t="s">
        <v>144</v>
      </c>
      <c r="AW334" s="15" t="s">
        <v>30</v>
      </c>
      <c r="AX334" s="15" t="s">
        <v>81</v>
      </c>
      <c r="AY334" s="288" t="s">
        <v>137</v>
      </c>
    </row>
    <row r="335" s="2" customFormat="1" ht="16.5" customHeight="1">
      <c r="A335" s="38"/>
      <c r="B335" s="39"/>
      <c r="C335" s="243" t="s">
        <v>419</v>
      </c>
      <c r="D335" s="243" t="s">
        <v>139</v>
      </c>
      <c r="E335" s="244" t="s">
        <v>420</v>
      </c>
      <c r="F335" s="245" t="s">
        <v>421</v>
      </c>
      <c r="G335" s="246" t="s">
        <v>142</v>
      </c>
      <c r="H335" s="247">
        <v>8.5259999999999998</v>
      </c>
      <c r="I335" s="248"/>
      <c r="J335" s="249">
        <f>ROUND(I335*H335,2)</f>
        <v>0</v>
      </c>
      <c r="K335" s="245" t="s">
        <v>143</v>
      </c>
      <c r="L335" s="44"/>
      <c r="M335" s="250" t="s">
        <v>1</v>
      </c>
      <c r="N335" s="251" t="s">
        <v>38</v>
      </c>
      <c r="O335" s="91"/>
      <c r="P335" s="252">
        <f>O335*H335</f>
        <v>0</v>
      </c>
      <c r="Q335" s="252">
        <v>0.0063899999999999998</v>
      </c>
      <c r="R335" s="252">
        <f>Q335*H335</f>
        <v>0.054481139999999997</v>
      </c>
      <c r="S335" s="252">
        <v>0</v>
      </c>
      <c r="T335" s="253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54" t="s">
        <v>144</v>
      </c>
      <c r="AT335" s="254" t="s">
        <v>139</v>
      </c>
      <c r="AU335" s="254" t="s">
        <v>83</v>
      </c>
      <c r="AY335" s="17" t="s">
        <v>137</v>
      </c>
      <c r="BE335" s="255">
        <f>IF(N335="základní",J335,0)</f>
        <v>0</v>
      </c>
      <c r="BF335" s="255">
        <f>IF(N335="snížená",J335,0)</f>
        <v>0</v>
      </c>
      <c r="BG335" s="255">
        <f>IF(N335="zákl. přenesená",J335,0)</f>
        <v>0</v>
      </c>
      <c r="BH335" s="255">
        <f>IF(N335="sníž. přenesená",J335,0)</f>
        <v>0</v>
      </c>
      <c r="BI335" s="255">
        <f>IF(N335="nulová",J335,0)</f>
        <v>0</v>
      </c>
      <c r="BJ335" s="17" t="s">
        <v>81</v>
      </c>
      <c r="BK335" s="255">
        <f>ROUND(I335*H335,2)</f>
        <v>0</v>
      </c>
      <c r="BL335" s="17" t="s">
        <v>144</v>
      </c>
      <c r="BM335" s="254" t="s">
        <v>422</v>
      </c>
    </row>
    <row r="336" s="13" customFormat="1">
      <c r="A336" s="13"/>
      <c r="B336" s="256"/>
      <c r="C336" s="257"/>
      <c r="D336" s="258" t="s">
        <v>146</v>
      </c>
      <c r="E336" s="259" t="s">
        <v>1</v>
      </c>
      <c r="F336" s="260" t="s">
        <v>147</v>
      </c>
      <c r="G336" s="257"/>
      <c r="H336" s="259" t="s">
        <v>1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6" t="s">
        <v>146</v>
      </c>
      <c r="AU336" s="266" t="s">
        <v>83</v>
      </c>
      <c r="AV336" s="13" t="s">
        <v>81</v>
      </c>
      <c r="AW336" s="13" t="s">
        <v>30</v>
      </c>
      <c r="AX336" s="13" t="s">
        <v>73</v>
      </c>
      <c r="AY336" s="266" t="s">
        <v>137</v>
      </c>
    </row>
    <row r="337" s="14" customFormat="1">
      <c r="A337" s="14"/>
      <c r="B337" s="267"/>
      <c r="C337" s="268"/>
      <c r="D337" s="258" t="s">
        <v>146</v>
      </c>
      <c r="E337" s="269" t="s">
        <v>1</v>
      </c>
      <c r="F337" s="270" t="s">
        <v>423</v>
      </c>
      <c r="G337" s="268"/>
      <c r="H337" s="271">
        <v>2.7719999999999998</v>
      </c>
      <c r="I337" s="272"/>
      <c r="J337" s="268"/>
      <c r="K337" s="268"/>
      <c r="L337" s="273"/>
      <c r="M337" s="274"/>
      <c r="N337" s="275"/>
      <c r="O337" s="275"/>
      <c r="P337" s="275"/>
      <c r="Q337" s="275"/>
      <c r="R337" s="275"/>
      <c r="S337" s="275"/>
      <c r="T337" s="27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7" t="s">
        <v>146</v>
      </c>
      <c r="AU337" s="277" t="s">
        <v>83</v>
      </c>
      <c r="AV337" s="14" t="s">
        <v>83</v>
      </c>
      <c r="AW337" s="14" t="s">
        <v>30</v>
      </c>
      <c r="AX337" s="14" t="s">
        <v>73</v>
      </c>
      <c r="AY337" s="277" t="s">
        <v>137</v>
      </c>
    </row>
    <row r="338" s="14" customFormat="1">
      <c r="A338" s="14"/>
      <c r="B338" s="267"/>
      <c r="C338" s="268"/>
      <c r="D338" s="258" t="s">
        <v>146</v>
      </c>
      <c r="E338" s="269" t="s">
        <v>1</v>
      </c>
      <c r="F338" s="270" t="s">
        <v>424</v>
      </c>
      <c r="G338" s="268"/>
      <c r="H338" s="271">
        <v>5.7539999999999996</v>
      </c>
      <c r="I338" s="272"/>
      <c r="J338" s="268"/>
      <c r="K338" s="268"/>
      <c r="L338" s="273"/>
      <c r="M338" s="274"/>
      <c r="N338" s="275"/>
      <c r="O338" s="275"/>
      <c r="P338" s="275"/>
      <c r="Q338" s="275"/>
      <c r="R338" s="275"/>
      <c r="S338" s="275"/>
      <c r="T338" s="27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7" t="s">
        <v>146</v>
      </c>
      <c r="AU338" s="277" t="s">
        <v>83</v>
      </c>
      <c r="AV338" s="14" t="s">
        <v>83</v>
      </c>
      <c r="AW338" s="14" t="s">
        <v>30</v>
      </c>
      <c r="AX338" s="14" t="s">
        <v>73</v>
      </c>
      <c r="AY338" s="277" t="s">
        <v>137</v>
      </c>
    </row>
    <row r="339" s="15" customFormat="1">
      <c r="A339" s="15"/>
      <c r="B339" s="278"/>
      <c r="C339" s="279"/>
      <c r="D339" s="258" t="s">
        <v>146</v>
      </c>
      <c r="E339" s="280" t="s">
        <v>1</v>
      </c>
      <c r="F339" s="281" t="s">
        <v>150</v>
      </c>
      <c r="G339" s="279"/>
      <c r="H339" s="282">
        <v>8.5259999999999998</v>
      </c>
      <c r="I339" s="283"/>
      <c r="J339" s="279"/>
      <c r="K339" s="279"/>
      <c r="L339" s="284"/>
      <c r="M339" s="285"/>
      <c r="N339" s="286"/>
      <c r="O339" s="286"/>
      <c r="P339" s="286"/>
      <c r="Q339" s="286"/>
      <c r="R339" s="286"/>
      <c r="S339" s="286"/>
      <c r="T339" s="28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8" t="s">
        <v>146</v>
      </c>
      <c r="AU339" s="288" t="s">
        <v>83</v>
      </c>
      <c r="AV339" s="15" t="s">
        <v>144</v>
      </c>
      <c r="AW339" s="15" t="s">
        <v>30</v>
      </c>
      <c r="AX339" s="15" t="s">
        <v>81</v>
      </c>
      <c r="AY339" s="288" t="s">
        <v>137</v>
      </c>
    </row>
    <row r="340" s="12" customFormat="1" ht="22.8" customHeight="1">
      <c r="A340" s="12"/>
      <c r="B340" s="227"/>
      <c r="C340" s="228"/>
      <c r="D340" s="229" t="s">
        <v>72</v>
      </c>
      <c r="E340" s="241" t="s">
        <v>166</v>
      </c>
      <c r="F340" s="241" t="s">
        <v>425</v>
      </c>
      <c r="G340" s="228"/>
      <c r="H340" s="228"/>
      <c r="I340" s="231"/>
      <c r="J340" s="242">
        <f>BK340</f>
        <v>0</v>
      </c>
      <c r="K340" s="228"/>
      <c r="L340" s="233"/>
      <c r="M340" s="234"/>
      <c r="N340" s="235"/>
      <c r="O340" s="235"/>
      <c r="P340" s="236">
        <f>SUM(P341:P387)</f>
        <v>0</v>
      </c>
      <c r="Q340" s="235"/>
      <c r="R340" s="236">
        <f>SUM(R341:R387)</f>
        <v>93.096651600000001</v>
      </c>
      <c r="S340" s="235"/>
      <c r="T340" s="237">
        <f>SUM(T341:T387)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38" t="s">
        <v>81</v>
      </c>
      <c r="AT340" s="239" t="s">
        <v>72</v>
      </c>
      <c r="AU340" s="239" t="s">
        <v>81</v>
      </c>
      <c r="AY340" s="238" t="s">
        <v>137</v>
      </c>
      <c r="BK340" s="240">
        <f>SUM(BK341:BK387)</f>
        <v>0</v>
      </c>
    </row>
    <row r="341" s="2" customFormat="1" ht="16.5" customHeight="1">
      <c r="A341" s="38"/>
      <c r="B341" s="39"/>
      <c r="C341" s="243" t="s">
        <v>426</v>
      </c>
      <c r="D341" s="243" t="s">
        <v>139</v>
      </c>
      <c r="E341" s="244" t="s">
        <v>427</v>
      </c>
      <c r="F341" s="245" t="s">
        <v>428</v>
      </c>
      <c r="G341" s="246" t="s">
        <v>142</v>
      </c>
      <c r="H341" s="247">
        <v>43.560000000000002</v>
      </c>
      <c r="I341" s="248"/>
      <c r="J341" s="249">
        <f>ROUND(I341*H341,2)</f>
        <v>0</v>
      </c>
      <c r="K341" s="245" t="s">
        <v>1</v>
      </c>
      <c r="L341" s="44"/>
      <c r="M341" s="250" t="s">
        <v>1</v>
      </c>
      <c r="N341" s="251" t="s">
        <v>38</v>
      </c>
      <c r="O341" s="91"/>
      <c r="P341" s="252">
        <f>O341*H341</f>
        <v>0</v>
      </c>
      <c r="Q341" s="252">
        <v>0.30360999999999999</v>
      </c>
      <c r="R341" s="252">
        <f>Q341*H341</f>
        <v>13.2252516</v>
      </c>
      <c r="S341" s="252">
        <v>0</v>
      </c>
      <c r="T341" s="25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54" t="s">
        <v>144</v>
      </c>
      <c r="AT341" s="254" t="s">
        <v>139</v>
      </c>
      <c r="AU341" s="254" t="s">
        <v>83</v>
      </c>
      <c r="AY341" s="17" t="s">
        <v>137</v>
      </c>
      <c r="BE341" s="255">
        <f>IF(N341="základní",J341,0)</f>
        <v>0</v>
      </c>
      <c r="BF341" s="255">
        <f>IF(N341="snížená",J341,0)</f>
        <v>0</v>
      </c>
      <c r="BG341" s="255">
        <f>IF(N341="zákl. přenesená",J341,0)</f>
        <v>0</v>
      </c>
      <c r="BH341" s="255">
        <f>IF(N341="sníž. přenesená",J341,0)</f>
        <v>0</v>
      </c>
      <c r="BI341" s="255">
        <f>IF(N341="nulová",J341,0)</f>
        <v>0</v>
      </c>
      <c r="BJ341" s="17" t="s">
        <v>81</v>
      </c>
      <c r="BK341" s="255">
        <f>ROUND(I341*H341,2)</f>
        <v>0</v>
      </c>
      <c r="BL341" s="17" t="s">
        <v>144</v>
      </c>
      <c r="BM341" s="254" t="s">
        <v>429</v>
      </c>
    </row>
    <row r="342" s="13" customFormat="1">
      <c r="A342" s="13"/>
      <c r="B342" s="256"/>
      <c r="C342" s="257"/>
      <c r="D342" s="258" t="s">
        <v>146</v>
      </c>
      <c r="E342" s="259" t="s">
        <v>1</v>
      </c>
      <c r="F342" s="260" t="s">
        <v>147</v>
      </c>
      <c r="G342" s="257"/>
      <c r="H342" s="259" t="s">
        <v>1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6" t="s">
        <v>146</v>
      </c>
      <c r="AU342" s="266" t="s">
        <v>83</v>
      </c>
      <c r="AV342" s="13" t="s">
        <v>81</v>
      </c>
      <c r="AW342" s="13" t="s">
        <v>30</v>
      </c>
      <c r="AX342" s="13" t="s">
        <v>73</v>
      </c>
      <c r="AY342" s="266" t="s">
        <v>137</v>
      </c>
    </row>
    <row r="343" s="14" customFormat="1">
      <c r="A343" s="14"/>
      <c r="B343" s="267"/>
      <c r="C343" s="268"/>
      <c r="D343" s="258" t="s">
        <v>146</v>
      </c>
      <c r="E343" s="269" t="s">
        <v>1</v>
      </c>
      <c r="F343" s="270" t="s">
        <v>148</v>
      </c>
      <c r="G343" s="268"/>
      <c r="H343" s="271">
        <v>36.810000000000002</v>
      </c>
      <c r="I343" s="272"/>
      <c r="J343" s="268"/>
      <c r="K343" s="268"/>
      <c r="L343" s="273"/>
      <c r="M343" s="274"/>
      <c r="N343" s="275"/>
      <c r="O343" s="275"/>
      <c r="P343" s="275"/>
      <c r="Q343" s="275"/>
      <c r="R343" s="275"/>
      <c r="S343" s="275"/>
      <c r="T343" s="27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7" t="s">
        <v>146</v>
      </c>
      <c r="AU343" s="277" t="s">
        <v>83</v>
      </c>
      <c r="AV343" s="14" t="s">
        <v>83</v>
      </c>
      <c r="AW343" s="14" t="s">
        <v>30</v>
      </c>
      <c r="AX343" s="14" t="s">
        <v>73</v>
      </c>
      <c r="AY343" s="277" t="s">
        <v>137</v>
      </c>
    </row>
    <row r="344" s="14" customFormat="1">
      <c r="A344" s="14"/>
      <c r="B344" s="267"/>
      <c r="C344" s="268"/>
      <c r="D344" s="258" t="s">
        <v>146</v>
      </c>
      <c r="E344" s="269" t="s">
        <v>1</v>
      </c>
      <c r="F344" s="270" t="s">
        <v>149</v>
      </c>
      <c r="G344" s="268"/>
      <c r="H344" s="271">
        <v>6.75</v>
      </c>
      <c r="I344" s="272"/>
      <c r="J344" s="268"/>
      <c r="K344" s="268"/>
      <c r="L344" s="273"/>
      <c r="M344" s="274"/>
      <c r="N344" s="275"/>
      <c r="O344" s="275"/>
      <c r="P344" s="275"/>
      <c r="Q344" s="275"/>
      <c r="R344" s="275"/>
      <c r="S344" s="275"/>
      <c r="T344" s="27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7" t="s">
        <v>146</v>
      </c>
      <c r="AU344" s="277" t="s">
        <v>83</v>
      </c>
      <c r="AV344" s="14" t="s">
        <v>83</v>
      </c>
      <c r="AW344" s="14" t="s">
        <v>30</v>
      </c>
      <c r="AX344" s="14" t="s">
        <v>73</v>
      </c>
      <c r="AY344" s="277" t="s">
        <v>137</v>
      </c>
    </row>
    <row r="345" s="15" customFormat="1">
      <c r="A345" s="15"/>
      <c r="B345" s="278"/>
      <c r="C345" s="279"/>
      <c r="D345" s="258" t="s">
        <v>146</v>
      </c>
      <c r="E345" s="280" t="s">
        <v>1</v>
      </c>
      <c r="F345" s="281" t="s">
        <v>150</v>
      </c>
      <c r="G345" s="279"/>
      <c r="H345" s="282">
        <v>43.560000000000002</v>
      </c>
      <c r="I345" s="283"/>
      <c r="J345" s="279"/>
      <c r="K345" s="279"/>
      <c r="L345" s="284"/>
      <c r="M345" s="285"/>
      <c r="N345" s="286"/>
      <c r="O345" s="286"/>
      <c r="P345" s="286"/>
      <c r="Q345" s="286"/>
      <c r="R345" s="286"/>
      <c r="S345" s="286"/>
      <c r="T345" s="28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8" t="s">
        <v>146</v>
      </c>
      <c r="AU345" s="288" t="s">
        <v>83</v>
      </c>
      <c r="AV345" s="15" t="s">
        <v>144</v>
      </c>
      <c r="AW345" s="15" t="s">
        <v>30</v>
      </c>
      <c r="AX345" s="15" t="s">
        <v>81</v>
      </c>
      <c r="AY345" s="288" t="s">
        <v>137</v>
      </c>
    </row>
    <row r="346" s="2" customFormat="1" ht="16.5" customHeight="1">
      <c r="A346" s="38"/>
      <c r="B346" s="39"/>
      <c r="C346" s="243" t="s">
        <v>430</v>
      </c>
      <c r="D346" s="243" t="s">
        <v>139</v>
      </c>
      <c r="E346" s="244" t="s">
        <v>431</v>
      </c>
      <c r="F346" s="245" t="s">
        <v>432</v>
      </c>
      <c r="G346" s="246" t="s">
        <v>142</v>
      </c>
      <c r="H346" s="247">
        <v>43.560000000000002</v>
      </c>
      <c r="I346" s="248"/>
      <c r="J346" s="249">
        <f>ROUND(I346*H346,2)</f>
        <v>0</v>
      </c>
      <c r="K346" s="245" t="s">
        <v>1</v>
      </c>
      <c r="L346" s="44"/>
      <c r="M346" s="250" t="s">
        <v>1</v>
      </c>
      <c r="N346" s="251" t="s">
        <v>38</v>
      </c>
      <c r="O346" s="91"/>
      <c r="P346" s="252">
        <f>O346*H346</f>
        <v>0</v>
      </c>
      <c r="Q346" s="252">
        <v>0.71643999999999997</v>
      </c>
      <c r="R346" s="252">
        <f>Q346*H346</f>
        <v>31.208126400000001</v>
      </c>
      <c r="S346" s="252">
        <v>0</v>
      </c>
      <c r="T346" s="253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54" t="s">
        <v>144</v>
      </c>
      <c r="AT346" s="254" t="s">
        <v>139</v>
      </c>
      <c r="AU346" s="254" t="s">
        <v>83</v>
      </c>
      <c r="AY346" s="17" t="s">
        <v>137</v>
      </c>
      <c r="BE346" s="255">
        <f>IF(N346="základní",J346,0)</f>
        <v>0</v>
      </c>
      <c r="BF346" s="255">
        <f>IF(N346="snížená",J346,0)</f>
        <v>0</v>
      </c>
      <c r="BG346" s="255">
        <f>IF(N346="zákl. přenesená",J346,0)</f>
        <v>0</v>
      </c>
      <c r="BH346" s="255">
        <f>IF(N346="sníž. přenesená",J346,0)</f>
        <v>0</v>
      </c>
      <c r="BI346" s="255">
        <f>IF(N346="nulová",J346,0)</f>
        <v>0</v>
      </c>
      <c r="BJ346" s="17" t="s">
        <v>81</v>
      </c>
      <c r="BK346" s="255">
        <f>ROUND(I346*H346,2)</f>
        <v>0</v>
      </c>
      <c r="BL346" s="17" t="s">
        <v>144</v>
      </c>
      <c r="BM346" s="254" t="s">
        <v>433</v>
      </c>
    </row>
    <row r="347" s="13" customFormat="1">
      <c r="A347" s="13"/>
      <c r="B347" s="256"/>
      <c r="C347" s="257"/>
      <c r="D347" s="258" t="s">
        <v>146</v>
      </c>
      <c r="E347" s="259" t="s">
        <v>1</v>
      </c>
      <c r="F347" s="260" t="s">
        <v>147</v>
      </c>
      <c r="G347" s="257"/>
      <c r="H347" s="259" t="s">
        <v>1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6" t="s">
        <v>146</v>
      </c>
      <c r="AU347" s="266" t="s">
        <v>83</v>
      </c>
      <c r="AV347" s="13" t="s">
        <v>81</v>
      </c>
      <c r="AW347" s="13" t="s">
        <v>30</v>
      </c>
      <c r="AX347" s="13" t="s">
        <v>73</v>
      </c>
      <c r="AY347" s="266" t="s">
        <v>137</v>
      </c>
    </row>
    <row r="348" s="14" customFormat="1">
      <c r="A348" s="14"/>
      <c r="B348" s="267"/>
      <c r="C348" s="268"/>
      <c r="D348" s="258" t="s">
        <v>146</v>
      </c>
      <c r="E348" s="269" t="s">
        <v>1</v>
      </c>
      <c r="F348" s="270" t="s">
        <v>148</v>
      </c>
      <c r="G348" s="268"/>
      <c r="H348" s="271">
        <v>36.810000000000002</v>
      </c>
      <c r="I348" s="272"/>
      <c r="J348" s="268"/>
      <c r="K348" s="268"/>
      <c r="L348" s="273"/>
      <c r="M348" s="274"/>
      <c r="N348" s="275"/>
      <c r="O348" s="275"/>
      <c r="P348" s="275"/>
      <c r="Q348" s="275"/>
      <c r="R348" s="275"/>
      <c r="S348" s="275"/>
      <c r="T348" s="27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7" t="s">
        <v>146</v>
      </c>
      <c r="AU348" s="277" t="s">
        <v>83</v>
      </c>
      <c r="AV348" s="14" t="s">
        <v>83</v>
      </c>
      <c r="AW348" s="14" t="s">
        <v>30</v>
      </c>
      <c r="AX348" s="14" t="s">
        <v>73</v>
      </c>
      <c r="AY348" s="277" t="s">
        <v>137</v>
      </c>
    </row>
    <row r="349" s="14" customFormat="1">
      <c r="A349" s="14"/>
      <c r="B349" s="267"/>
      <c r="C349" s="268"/>
      <c r="D349" s="258" t="s">
        <v>146</v>
      </c>
      <c r="E349" s="269" t="s">
        <v>1</v>
      </c>
      <c r="F349" s="270" t="s">
        <v>149</v>
      </c>
      <c r="G349" s="268"/>
      <c r="H349" s="271">
        <v>6.75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7" t="s">
        <v>146</v>
      </c>
      <c r="AU349" s="277" t="s">
        <v>83</v>
      </c>
      <c r="AV349" s="14" t="s">
        <v>83</v>
      </c>
      <c r="AW349" s="14" t="s">
        <v>30</v>
      </c>
      <c r="AX349" s="14" t="s">
        <v>73</v>
      </c>
      <c r="AY349" s="277" t="s">
        <v>137</v>
      </c>
    </row>
    <row r="350" s="15" customFormat="1">
      <c r="A350" s="15"/>
      <c r="B350" s="278"/>
      <c r="C350" s="279"/>
      <c r="D350" s="258" t="s">
        <v>146</v>
      </c>
      <c r="E350" s="280" t="s">
        <v>1</v>
      </c>
      <c r="F350" s="281" t="s">
        <v>150</v>
      </c>
      <c r="G350" s="279"/>
      <c r="H350" s="282">
        <v>43.560000000000002</v>
      </c>
      <c r="I350" s="283"/>
      <c r="J350" s="279"/>
      <c r="K350" s="279"/>
      <c r="L350" s="284"/>
      <c r="M350" s="285"/>
      <c r="N350" s="286"/>
      <c r="O350" s="286"/>
      <c r="P350" s="286"/>
      <c r="Q350" s="286"/>
      <c r="R350" s="286"/>
      <c r="S350" s="286"/>
      <c r="T350" s="28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8" t="s">
        <v>146</v>
      </c>
      <c r="AU350" s="288" t="s">
        <v>83</v>
      </c>
      <c r="AV350" s="15" t="s">
        <v>144</v>
      </c>
      <c r="AW350" s="15" t="s">
        <v>30</v>
      </c>
      <c r="AX350" s="15" t="s">
        <v>81</v>
      </c>
      <c r="AY350" s="288" t="s">
        <v>137</v>
      </c>
    </row>
    <row r="351" s="2" customFormat="1" ht="16.5" customHeight="1">
      <c r="A351" s="38"/>
      <c r="B351" s="39"/>
      <c r="C351" s="243" t="s">
        <v>434</v>
      </c>
      <c r="D351" s="243" t="s">
        <v>139</v>
      </c>
      <c r="E351" s="244" t="s">
        <v>435</v>
      </c>
      <c r="F351" s="245" t="s">
        <v>436</v>
      </c>
      <c r="G351" s="246" t="s">
        <v>142</v>
      </c>
      <c r="H351" s="247">
        <v>91.439999999999998</v>
      </c>
      <c r="I351" s="248"/>
      <c r="J351" s="249">
        <f>ROUND(I351*H351,2)</f>
        <v>0</v>
      </c>
      <c r="K351" s="245" t="s">
        <v>1</v>
      </c>
      <c r="L351" s="44"/>
      <c r="M351" s="250" t="s">
        <v>1</v>
      </c>
      <c r="N351" s="251" t="s">
        <v>38</v>
      </c>
      <c r="O351" s="91"/>
      <c r="P351" s="252">
        <f>O351*H351</f>
        <v>0</v>
      </c>
      <c r="Q351" s="252">
        <v>0.27994000000000002</v>
      </c>
      <c r="R351" s="252">
        <f>Q351*H351</f>
        <v>25.597713600000002</v>
      </c>
      <c r="S351" s="252">
        <v>0</v>
      </c>
      <c r="T351" s="253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54" t="s">
        <v>144</v>
      </c>
      <c r="AT351" s="254" t="s">
        <v>139</v>
      </c>
      <c r="AU351" s="254" t="s">
        <v>83</v>
      </c>
      <c r="AY351" s="17" t="s">
        <v>137</v>
      </c>
      <c r="BE351" s="255">
        <f>IF(N351="základní",J351,0)</f>
        <v>0</v>
      </c>
      <c r="BF351" s="255">
        <f>IF(N351="snížená",J351,0)</f>
        <v>0</v>
      </c>
      <c r="BG351" s="255">
        <f>IF(N351="zákl. přenesená",J351,0)</f>
        <v>0</v>
      </c>
      <c r="BH351" s="255">
        <f>IF(N351="sníž. přenesená",J351,0)</f>
        <v>0</v>
      </c>
      <c r="BI351" s="255">
        <f>IF(N351="nulová",J351,0)</f>
        <v>0</v>
      </c>
      <c r="BJ351" s="17" t="s">
        <v>81</v>
      </c>
      <c r="BK351" s="255">
        <f>ROUND(I351*H351,2)</f>
        <v>0</v>
      </c>
      <c r="BL351" s="17" t="s">
        <v>144</v>
      </c>
      <c r="BM351" s="254" t="s">
        <v>437</v>
      </c>
    </row>
    <row r="352" s="13" customFormat="1">
      <c r="A352" s="13"/>
      <c r="B352" s="256"/>
      <c r="C352" s="257"/>
      <c r="D352" s="258" t="s">
        <v>146</v>
      </c>
      <c r="E352" s="259" t="s">
        <v>1</v>
      </c>
      <c r="F352" s="260" t="s">
        <v>147</v>
      </c>
      <c r="G352" s="257"/>
      <c r="H352" s="259" t="s">
        <v>1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6" t="s">
        <v>146</v>
      </c>
      <c r="AU352" s="266" t="s">
        <v>83</v>
      </c>
      <c r="AV352" s="13" t="s">
        <v>81</v>
      </c>
      <c r="AW352" s="13" t="s">
        <v>30</v>
      </c>
      <c r="AX352" s="13" t="s">
        <v>73</v>
      </c>
      <c r="AY352" s="266" t="s">
        <v>137</v>
      </c>
    </row>
    <row r="353" s="14" customFormat="1">
      <c r="A353" s="14"/>
      <c r="B353" s="267"/>
      <c r="C353" s="268"/>
      <c r="D353" s="258" t="s">
        <v>146</v>
      </c>
      <c r="E353" s="269" t="s">
        <v>1</v>
      </c>
      <c r="F353" s="270" t="s">
        <v>438</v>
      </c>
      <c r="G353" s="268"/>
      <c r="H353" s="271">
        <v>91.439999999999998</v>
      </c>
      <c r="I353" s="272"/>
      <c r="J353" s="268"/>
      <c r="K353" s="268"/>
      <c r="L353" s="273"/>
      <c r="M353" s="274"/>
      <c r="N353" s="275"/>
      <c r="O353" s="275"/>
      <c r="P353" s="275"/>
      <c r="Q353" s="275"/>
      <c r="R353" s="275"/>
      <c r="S353" s="275"/>
      <c r="T353" s="27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7" t="s">
        <v>146</v>
      </c>
      <c r="AU353" s="277" t="s">
        <v>83</v>
      </c>
      <c r="AV353" s="14" t="s">
        <v>83</v>
      </c>
      <c r="AW353" s="14" t="s">
        <v>30</v>
      </c>
      <c r="AX353" s="14" t="s">
        <v>73</v>
      </c>
      <c r="AY353" s="277" t="s">
        <v>137</v>
      </c>
    </row>
    <row r="354" s="15" customFormat="1">
      <c r="A354" s="15"/>
      <c r="B354" s="278"/>
      <c r="C354" s="279"/>
      <c r="D354" s="258" t="s">
        <v>146</v>
      </c>
      <c r="E354" s="280" t="s">
        <v>1</v>
      </c>
      <c r="F354" s="281" t="s">
        <v>150</v>
      </c>
      <c r="G354" s="279"/>
      <c r="H354" s="282">
        <v>91.439999999999998</v>
      </c>
      <c r="I354" s="283"/>
      <c r="J354" s="279"/>
      <c r="K354" s="279"/>
      <c r="L354" s="284"/>
      <c r="M354" s="285"/>
      <c r="N354" s="286"/>
      <c r="O354" s="286"/>
      <c r="P354" s="286"/>
      <c r="Q354" s="286"/>
      <c r="R354" s="286"/>
      <c r="S354" s="286"/>
      <c r="T354" s="28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8" t="s">
        <v>146</v>
      </c>
      <c r="AU354" s="288" t="s">
        <v>83</v>
      </c>
      <c r="AV354" s="15" t="s">
        <v>144</v>
      </c>
      <c r="AW354" s="15" t="s">
        <v>30</v>
      </c>
      <c r="AX354" s="15" t="s">
        <v>81</v>
      </c>
      <c r="AY354" s="288" t="s">
        <v>137</v>
      </c>
    </row>
    <row r="355" s="2" customFormat="1" ht="16.5" customHeight="1">
      <c r="A355" s="38"/>
      <c r="B355" s="39"/>
      <c r="C355" s="243" t="s">
        <v>90</v>
      </c>
      <c r="D355" s="243" t="s">
        <v>139</v>
      </c>
      <c r="E355" s="244" t="s">
        <v>439</v>
      </c>
      <c r="F355" s="245" t="s">
        <v>440</v>
      </c>
      <c r="G355" s="246" t="s">
        <v>142</v>
      </c>
      <c r="H355" s="247">
        <v>40.68</v>
      </c>
      <c r="I355" s="248"/>
      <c r="J355" s="249">
        <f>ROUND(I355*H355,2)</f>
        <v>0</v>
      </c>
      <c r="K355" s="245" t="s">
        <v>1</v>
      </c>
      <c r="L355" s="44"/>
      <c r="M355" s="250" t="s">
        <v>1</v>
      </c>
      <c r="N355" s="251" t="s">
        <v>38</v>
      </c>
      <c r="O355" s="91"/>
      <c r="P355" s="252">
        <f>O355*H355</f>
        <v>0</v>
      </c>
      <c r="Q355" s="252">
        <v>0.56699999999999995</v>
      </c>
      <c r="R355" s="252">
        <f>Q355*H355</f>
        <v>23.065559999999998</v>
      </c>
      <c r="S355" s="252">
        <v>0</v>
      </c>
      <c r="T355" s="25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54" t="s">
        <v>144</v>
      </c>
      <c r="AT355" s="254" t="s">
        <v>139</v>
      </c>
      <c r="AU355" s="254" t="s">
        <v>83</v>
      </c>
      <c r="AY355" s="17" t="s">
        <v>137</v>
      </c>
      <c r="BE355" s="255">
        <f>IF(N355="základní",J355,0)</f>
        <v>0</v>
      </c>
      <c r="BF355" s="255">
        <f>IF(N355="snížená",J355,0)</f>
        <v>0</v>
      </c>
      <c r="BG355" s="255">
        <f>IF(N355="zákl. přenesená",J355,0)</f>
        <v>0</v>
      </c>
      <c r="BH355" s="255">
        <f>IF(N355="sníž. přenesená",J355,0)</f>
        <v>0</v>
      </c>
      <c r="BI355" s="255">
        <f>IF(N355="nulová",J355,0)</f>
        <v>0</v>
      </c>
      <c r="BJ355" s="17" t="s">
        <v>81</v>
      </c>
      <c r="BK355" s="255">
        <f>ROUND(I355*H355,2)</f>
        <v>0</v>
      </c>
      <c r="BL355" s="17" t="s">
        <v>144</v>
      </c>
      <c r="BM355" s="254" t="s">
        <v>441</v>
      </c>
    </row>
    <row r="356" s="13" customFormat="1">
      <c r="A356" s="13"/>
      <c r="B356" s="256"/>
      <c r="C356" s="257"/>
      <c r="D356" s="258" t="s">
        <v>146</v>
      </c>
      <c r="E356" s="259" t="s">
        <v>1</v>
      </c>
      <c r="F356" s="260" t="s">
        <v>147</v>
      </c>
      <c r="G356" s="257"/>
      <c r="H356" s="259" t="s">
        <v>1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6" t="s">
        <v>146</v>
      </c>
      <c r="AU356" s="266" t="s">
        <v>83</v>
      </c>
      <c r="AV356" s="13" t="s">
        <v>81</v>
      </c>
      <c r="AW356" s="13" t="s">
        <v>30</v>
      </c>
      <c r="AX356" s="13" t="s">
        <v>73</v>
      </c>
      <c r="AY356" s="266" t="s">
        <v>137</v>
      </c>
    </row>
    <row r="357" s="14" customFormat="1">
      <c r="A357" s="14"/>
      <c r="B357" s="267"/>
      <c r="C357" s="268"/>
      <c r="D357" s="258" t="s">
        <v>146</v>
      </c>
      <c r="E357" s="269" t="s">
        <v>1</v>
      </c>
      <c r="F357" s="270" t="s">
        <v>154</v>
      </c>
      <c r="G357" s="268"/>
      <c r="H357" s="271">
        <v>40.68</v>
      </c>
      <c r="I357" s="272"/>
      <c r="J357" s="268"/>
      <c r="K357" s="268"/>
      <c r="L357" s="273"/>
      <c r="M357" s="274"/>
      <c r="N357" s="275"/>
      <c r="O357" s="275"/>
      <c r="P357" s="275"/>
      <c r="Q357" s="275"/>
      <c r="R357" s="275"/>
      <c r="S357" s="275"/>
      <c r="T357" s="27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7" t="s">
        <v>146</v>
      </c>
      <c r="AU357" s="277" t="s">
        <v>83</v>
      </c>
      <c r="AV357" s="14" t="s">
        <v>83</v>
      </c>
      <c r="AW357" s="14" t="s">
        <v>30</v>
      </c>
      <c r="AX357" s="14" t="s">
        <v>73</v>
      </c>
      <c r="AY357" s="277" t="s">
        <v>137</v>
      </c>
    </row>
    <row r="358" s="15" customFormat="1">
      <c r="A358" s="15"/>
      <c r="B358" s="278"/>
      <c r="C358" s="279"/>
      <c r="D358" s="258" t="s">
        <v>146</v>
      </c>
      <c r="E358" s="280" t="s">
        <v>1</v>
      </c>
      <c r="F358" s="281" t="s">
        <v>150</v>
      </c>
      <c r="G358" s="279"/>
      <c r="H358" s="282">
        <v>40.68</v>
      </c>
      <c r="I358" s="283"/>
      <c r="J358" s="279"/>
      <c r="K358" s="279"/>
      <c r="L358" s="284"/>
      <c r="M358" s="285"/>
      <c r="N358" s="286"/>
      <c r="O358" s="286"/>
      <c r="P358" s="286"/>
      <c r="Q358" s="286"/>
      <c r="R358" s="286"/>
      <c r="S358" s="286"/>
      <c r="T358" s="28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8" t="s">
        <v>146</v>
      </c>
      <c r="AU358" s="288" t="s">
        <v>83</v>
      </c>
      <c r="AV358" s="15" t="s">
        <v>144</v>
      </c>
      <c r="AW358" s="15" t="s">
        <v>30</v>
      </c>
      <c r="AX358" s="15" t="s">
        <v>81</v>
      </c>
      <c r="AY358" s="288" t="s">
        <v>137</v>
      </c>
    </row>
    <row r="359" s="2" customFormat="1" ht="24" customHeight="1">
      <c r="A359" s="38"/>
      <c r="B359" s="39"/>
      <c r="C359" s="243" t="s">
        <v>442</v>
      </c>
      <c r="D359" s="243" t="s">
        <v>139</v>
      </c>
      <c r="E359" s="244" t="s">
        <v>443</v>
      </c>
      <c r="F359" s="245" t="s">
        <v>444</v>
      </c>
      <c r="G359" s="246" t="s">
        <v>142</v>
      </c>
      <c r="H359" s="247">
        <v>72.689999999999998</v>
      </c>
      <c r="I359" s="248"/>
      <c r="J359" s="249">
        <f>ROUND(I359*H359,2)</f>
        <v>0</v>
      </c>
      <c r="K359" s="245" t="s">
        <v>1</v>
      </c>
      <c r="L359" s="44"/>
      <c r="M359" s="250" t="s">
        <v>1</v>
      </c>
      <c r="N359" s="251" t="s">
        <v>38</v>
      </c>
      <c r="O359" s="91"/>
      <c r="P359" s="252">
        <f>O359*H359</f>
        <v>0</v>
      </c>
      <c r="Q359" s="252">
        <v>0</v>
      </c>
      <c r="R359" s="252">
        <f>Q359*H359</f>
        <v>0</v>
      </c>
      <c r="S359" s="252">
        <v>0</v>
      </c>
      <c r="T359" s="25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54" t="s">
        <v>144</v>
      </c>
      <c r="AT359" s="254" t="s">
        <v>139</v>
      </c>
      <c r="AU359" s="254" t="s">
        <v>83</v>
      </c>
      <c r="AY359" s="17" t="s">
        <v>137</v>
      </c>
      <c r="BE359" s="255">
        <f>IF(N359="základní",J359,0)</f>
        <v>0</v>
      </c>
      <c r="BF359" s="255">
        <f>IF(N359="snížená",J359,0)</f>
        <v>0</v>
      </c>
      <c r="BG359" s="255">
        <f>IF(N359="zákl. přenesená",J359,0)</f>
        <v>0</v>
      </c>
      <c r="BH359" s="255">
        <f>IF(N359="sníž. přenesená",J359,0)</f>
        <v>0</v>
      </c>
      <c r="BI359" s="255">
        <f>IF(N359="nulová",J359,0)</f>
        <v>0</v>
      </c>
      <c r="BJ359" s="17" t="s">
        <v>81</v>
      </c>
      <c r="BK359" s="255">
        <f>ROUND(I359*H359,2)</f>
        <v>0</v>
      </c>
      <c r="BL359" s="17" t="s">
        <v>144</v>
      </c>
      <c r="BM359" s="254" t="s">
        <v>445</v>
      </c>
    </row>
    <row r="360" s="13" customFormat="1">
      <c r="A360" s="13"/>
      <c r="B360" s="256"/>
      <c r="C360" s="257"/>
      <c r="D360" s="258" t="s">
        <v>146</v>
      </c>
      <c r="E360" s="259" t="s">
        <v>1</v>
      </c>
      <c r="F360" s="260" t="s">
        <v>147</v>
      </c>
      <c r="G360" s="257"/>
      <c r="H360" s="259" t="s">
        <v>1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6" t="s">
        <v>146</v>
      </c>
      <c r="AU360" s="266" t="s">
        <v>83</v>
      </c>
      <c r="AV360" s="13" t="s">
        <v>81</v>
      </c>
      <c r="AW360" s="13" t="s">
        <v>30</v>
      </c>
      <c r="AX360" s="13" t="s">
        <v>73</v>
      </c>
      <c r="AY360" s="266" t="s">
        <v>137</v>
      </c>
    </row>
    <row r="361" s="14" customFormat="1">
      <c r="A361" s="14"/>
      <c r="B361" s="267"/>
      <c r="C361" s="268"/>
      <c r="D361" s="258" t="s">
        <v>146</v>
      </c>
      <c r="E361" s="269" t="s">
        <v>1</v>
      </c>
      <c r="F361" s="270" t="s">
        <v>164</v>
      </c>
      <c r="G361" s="268"/>
      <c r="H361" s="271">
        <v>61.350000000000001</v>
      </c>
      <c r="I361" s="272"/>
      <c r="J361" s="268"/>
      <c r="K361" s="268"/>
      <c r="L361" s="273"/>
      <c r="M361" s="274"/>
      <c r="N361" s="275"/>
      <c r="O361" s="275"/>
      <c r="P361" s="275"/>
      <c r="Q361" s="275"/>
      <c r="R361" s="275"/>
      <c r="S361" s="275"/>
      <c r="T361" s="27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7" t="s">
        <v>146</v>
      </c>
      <c r="AU361" s="277" t="s">
        <v>83</v>
      </c>
      <c r="AV361" s="14" t="s">
        <v>83</v>
      </c>
      <c r="AW361" s="14" t="s">
        <v>30</v>
      </c>
      <c r="AX361" s="14" t="s">
        <v>73</v>
      </c>
      <c r="AY361" s="277" t="s">
        <v>137</v>
      </c>
    </row>
    <row r="362" s="14" customFormat="1">
      <c r="A362" s="14"/>
      <c r="B362" s="267"/>
      <c r="C362" s="268"/>
      <c r="D362" s="258" t="s">
        <v>146</v>
      </c>
      <c r="E362" s="269" t="s">
        <v>1</v>
      </c>
      <c r="F362" s="270" t="s">
        <v>165</v>
      </c>
      <c r="G362" s="268"/>
      <c r="H362" s="271">
        <v>11.34</v>
      </c>
      <c r="I362" s="272"/>
      <c r="J362" s="268"/>
      <c r="K362" s="268"/>
      <c r="L362" s="273"/>
      <c r="M362" s="274"/>
      <c r="N362" s="275"/>
      <c r="O362" s="275"/>
      <c r="P362" s="275"/>
      <c r="Q362" s="275"/>
      <c r="R362" s="275"/>
      <c r="S362" s="275"/>
      <c r="T362" s="27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7" t="s">
        <v>146</v>
      </c>
      <c r="AU362" s="277" t="s">
        <v>83</v>
      </c>
      <c r="AV362" s="14" t="s">
        <v>83</v>
      </c>
      <c r="AW362" s="14" t="s">
        <v>30</v>
      </c>
      <c r="AX362" s="14" t="s">
        <v>73</v>
      </c>
      <c r="AY362" s="277" t="s">
        <v>137</v>
      </c>
    </row>
    <row r="363" s="15" customFormat="1">
      <c r="A363" s="15"/>
      <c r="B363" s="278"/>
      <c r="C363" s="279"/>
      <c r="D363" s="258" t="s">
        <v>146</v>
      </c>
      <c r="E363" s="280" t="s">
        <v>1</v>
      </c>
      <c r="F363" s="281" t="s">
        <v>150</v>
      </c>
      <c r="G363" s="279"/>
      <c r="H363" s="282">
        <v>72.689999999999998</v>
      </c>
      <c r="I363" s="283"/>
      <c r="J363" s="279"/>
      <c r="K363" s="279"/>
      <c r="L363" s="284"/>
      <c r="M363" s="285"/>
      <c r="N363" s="286"/>
      <c r="O363" s="286"/>
      <c r="P363" s="286"/>
      <c r="Q363" s="286"/>
      <c r="R363" s="286"/>
      <c r="S363" s="286"/>
      <c r="T363" s="28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8" t="s">
        <v>146</v>
      </c>
      <c r="AU363" s="288" t="s">
        <v>83</v>
      </c>
      <c r="AV363" s="15" t="s">
        <v>144</v>
      </c>
      <c r="AW363" s="15" t="s">
        <v>30</v>
      </c>
      <c r="AX363" s="15" t="s">
        <v>81</v>
      </c>
      <c r="AY363" s="288" t="s">
        <v>137</v>
      </c>
    </row>
    <row r="364" s="2" customFormat="1" ht="24" customHeight="1">
      <c r="A364" s="38"/>
      <c r="B364" s="39"/>
      <c r="C364" s="243" t="s">
        <v>446</v>
      </c>
      <c r="D364" s="243" t="s">
        <v>139</v>
      </c>
      <c r="E364" s="244" t="s">
        <v>447</v>
      </c>
      <c r="F364" s="245" t="s">
        <v>448</v>
      </c>
      <c r="G364" s="246" t="s">
        <v>142</v>
      </c>
      <c r="H364" s="247">
        <v>325.42000000000002</v>
      </c>
      <c r="I364" s="248"/>
      <c r="J364" s="249">
        <f>ROUND(I364*H364,2)</f>
        <v>0</v>
      </c>
      <c r="K364" s="245" t="s">
        <v>1</v>
      </c>
      <c r="L364" s="44"/>
      <c r="M364" s="250" t="s">
        <v>1</v>
      </c>
      <c r="N364" s="251" t="s">
        <v>38</v>
      </c>
      <c r="O364" s="91"/>
      <c r="P364" s="252">
        <f>O364*H364</f>
        <v>0</v>
      </c>
      <c r="Q364" s="252">
        <v>0</v>
      </c>
      <c r="R364" s="252">
        <f>Q364*H364</f>
        <v>0</v>
      </c>
      <c r="S364" s="252">
        <v>0</v>
      </c>
      <c r="T364" s="25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54" t="s">
        <v>144</v>
      </c>
      <c r="AT364" s="254" t="s">
        <v>139</v>
      </c>
      <c r="AU364" s="254" t="s">
        <v>83</v>
      </c>
      <c r="AY364" s="17" t="s">
        <v>137</v>
      </c>
      <c r="BE364" s="255">
        <f>IF(N364="základní",J364,0)</f>
        <v>0</v>
      </c>
      <c r="BF364" s="255">
        <f>IF(N364="snížená",J364,0)</f>
        <v>0</v>
      </c>
      <c r="BG364" s="255">
        <f>IF(N364="zákl. přenesená",J364,0)</f>
        <v>0</v>
      </c>
      <c r="BH364" s="255">
        <f>IF(N364="sníž. přenesená",J364,0)</f>
        <v>0</v>
      </c>
      <c r="BI364" s="255">
        <f>IF(N364="nulová",J364,0)</f>
        <v>0</v>
      </c>
      <c r="BJ364" s="17" t="s">
        <v>81</v>
      </c>
      <c r="BK364" s="255">
        <f>ROUND(I364*H364,2)</f>
        <v>0</v>
      </c>
      <c r="BL364" s="17" t="s">
        <v>144</v>
      </c>
      <c r="BM364" s="254" t="s">
        <v>449</v>
      </c>
    </row>
    <row r="365" s="13" customFormat="1">
      <c r="A365" s="13"/>
      <c r="B365" s="256"/>
      <c r="C365" s="257"/>
      <c r="D365" s="258" t="s">
        <v>146</v>
      </c>
      <c r="E365" s="259" t="s">
        <v>1</v>
      </c>
      <c r="F365" s="260" t="s">
        <v>147</v>
      </c>
      <c r="G365" s="257"/>
      <c r="H365" s="259" t="s">
        <v>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6" t="s">
        <v>146</v>
      </c>
      <c r="AU365" s="266" t="s">
        <v>83</v>
      </c>
      <c r="AV365" s="13" t="s">
        <v>81</v>
      </c>
      <c r="AW365" s="13" t="s">
        <v>30</v>
      </c>
      <c r="AX365" s="13" t="s">
        <v>73</v>
      </c>
      <c r="AY365" s="266" t="s">
        <v>137</v>
      </c>
    </row>
    <row r="366" s="14" customFormat="1">
      <c r="A366" s="14"/>
      <c r="B366" s="267"/>
      <c r="C366" s="268"/>
      <c r="D366" s="258" t="s">
        <v>146</v>
      </c>
      <c r="E366" s="269" t="s">
        <v>1</v>
      </c>
      <c r="F366" s="270" t="s">
        <v>450</v>
      </c>
      <c r="G366" s="268"/>
      <c r="H366" s="271">
        <v>236.69999999999999</v>
      </c>
      <c r="I366" s="272"/>
      <c r="J366" s="268"/>
      <c r="K366" s="268"/>
      <c r="L366" s="273"/>
      <c r="M366" s="274"/>
      <c r="N366" s="275"/>
      <c r="O366" s="275"/>
      <c r="P366" s="275"/>
      <c r="Q366" s="275"/>
      <c r="R366" s="275"/>
      <c r="S366" s="275"/>
      <c r="T366" s="27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7" t="s">
        <v>146</v>
      </c>
      <c r="AU366" s="277" t="s">
        <v>83</v>
      </c>
      <c r="AV366" s="14" t="s">
        <v>83</v>
      </c>
      <c r="AW366" s="14" t="s">
        <v>30</v>
      </c>
      <c r="AX366" s="14" t="s">
        <v>73</v>
      </c>
      <c r="AY366" s="277" t="s">
        <v>137</v>
      </c>
    </row>
    <row r="367" s="14" customFormat="1">
      <c r="A367" s="14"/>
      <c r="B367" s="267"/>
      <c r="C367" s="268"/>
      <c r="D367" s="258" t="s">
        <v>146</v>
      </c>
      <c r="E367" s="269" t="s">
        <v>1</v>
      </c>
      <c r="F367" s="270" t="s">
        <v>451</v>
      </c>
      <c r="G367" s="268"/>
      <c r="H367" s="271">
        <v>22.68</v>
      </c>
      <c r="I367" s="272"/>
      <c r="J367" s="268"/>
      <c r="K367" s="268"/>
      <c r="L367" s="273"/>
      <c r="M367" s="274"/>
      <c r="N367" s="275"/>
      <c r="O367" s="275"/>
      <c r="P367" s="275"/>
      <c r="Q367" s="275"/>
      <c r="R367" s="275"/>
      <c r="S367" s="275"/>
      <c r="T367" s="27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7" t="s">
        <v>146</v>
      </c>
      <c r="AU367" s="277" t="s">
        <v>83</v>
      </c>
      <c r="AV367" s="14" t="s">
        <v>83</v>
      </c>
      <c r="AW367" s="14" t="s">
        <v>30</v>
      </c>
      <c r="AX367" s="14" t="s">
        <v>73</v>
      </c>
      <c r="AY367" s="277" t="s">
        <v>137</v>
      </c>
    </row>
    <row r="368" s="14" customFormat="1">
      <c r="A368" s="14"/>
      <c r="B368" s="267"/>
      <c r="C368" s="268"/>
      <c r="D368" s="258" t="s">
        <v>146</v>
      </c>
      <c r="E368" s="269" t="s">
        <v>1</v>
      </c>
      <c r="F368" s="270" t="s">
        <v>160</v>
      </c>
      <c r="G368" s="268"/>
      <c r="H368" s="271">
        <v>66.040000000000006</v>
      </c>
      <c r="I368" s="272"/>
      <c r="J368" s="268"/>
      <c r="K368" s="268"/>
      <c r="L368" s="273"/>
      <c r="M368" s="274"/>
      <c r="N368" s="275"/>
      <c r="O368" s="275"/>
      <c r="P368" s="275"/>
      <c r="Q368" s="275"/>
      <c r="R368" s="275"/>
      <c r="S368" s="275"/>
      <c r="T368" s="27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7" t="s">
        <v>146</v>
      </c>
      <c r="AU368" s="277" t="s">
        <v>83</v>
      </c>
      <c r="AV368" s="14" t="s">
        <v>83</v>
      </c>
      <c r="AW368" s="14" t="s">
        <v>30</v>
      </c>
      <c r="AX368" s="14" t="s">
        <v>73</v>
      </c>
      <c r="AY368" s="277" t="s">
        <v>137</v>
      </c>
    </row>
    <row r="369" s="15" customFormat="1">
      <c r="A369" s="15"/>
      <c r="B369" s="278"/>
      <c r="C369" s="279"/>
      <c r="D369" s="258" t="s">
        <v>146</v>
      </c>
      <c r="E369" s="280" t="s">
        <v>1</v>
      </c>
      <c r="F369" s="281" t="s">
        <v>150</v>
      </c>
      <c r="G369" s="279"/>
      <c r="H369" s="282">
        <v>325.42000000000002</v>
      </c>
      <c r="I369" s="283"/>
      <c r="J369" s="279"/>
      <c r="K369" s="279"/>
      <c r="L369" s="284"/>
      <c r="M369" s="285"/>
      <c r="N369" s="286"/>
      <c r="O369" s="286"/>
      <c r="P369" s="286"/>
      <c r="Q369" s="286"/>
      <c r="R369" s="286"/>
      <c r="S369" s="286"/>
      <c r="T369" s="28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8" t="s">
        <v>146</v>
      </c>
      <c r="AU369" s="288" t="s">
        <v>83</v>
      </c>
      <c r="AV369" s="15" t="s">
        <v>144</v>
      </c>
      <c r="AW369" s="15" t="s">
        <v>30</v>
      </c>
      <c r="AX369" s="15" t="s">
        <v>81</v>
      </c>
      <c r="AY369" s="288" t="s">
        <v>137</v>
      </c>
    </row>
    <row r="370" s="2" customFormat="1" ht="24" customHeight="1">
      <c r="A370" s="38"/>
      <c r="B370" s="39"/>
      <c r="C370" s="243" t="s">
        <v>452</v>
      </c>
      <c r="D370" s="243" t="s">
        <v>139</v>
      </c>
      <c r="E370" s="244" t="s">
        <v>453</v>
      </c>
      <c r="F370" s="245" t="s">
        <v>454</v>
      </c>
      <c r="G370" s="246" t="s">
        <v>142</v>
      </c>
      <c r="H370" s="247">
        <v>186.69</v>
      </c>
      <c r="I370" s="248"/>
      <c r="J370" s="249">
        <f>ROUND(I370*H370,2)</f>
        <v>0</v>
      </c>
      <c r="K370" s="245" t="s">
        <v>1</v>
      </c>
      <c r="L370" s="44"/>
      <c r="M370" s="250" t="s">
        <v>1</v>
      </c>
      <c r="N370" s="251" t="s">
        <v>38</v>
      </c>
      <c r="O370" s="91"/>
      <c r="P370" s="252">
        <f>O370*H370</f>
        <v>0</v>
      </c>
      <c r="Q370" s="252">
        <v>0</v>
      </c>
      <c r="R370" s="252">
        <f>Q370*H370</f>
        <v>0</v>
      </c>
      <c r="S370" s="252">
        <v>0</v>
      </c>
      <c r="T370" s="253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54" t="s">
        <v>144</v>
      </c>
      <c r="AT370" s="254" t="s">
        <v>139</v>
      </c>
      <c r="AU370" s="254" t="s">
        <v>83</v>
      </c>
      <c r="AY370" s="17" t="s">
        <v>137</v>
      </c>
      <c r="BE370" s="255">
        <f>IF(N370="základní",J370,0)</f>
        <v>0</v>
      </c>
      <c r="BF370" s="255">
        <f>IF(N370="snížená",J370,0)</f>
        <v>0</v>
      </c>
      <c r="BG370" s="255">
        <f>IF(N370="zákl. přenesená",J370,0)</f>
        <v>0</v>
      </c>
      <c r="BH370" s="255">
        <f>IF(N370="sníž. přenesená",J370,0)</f>
        <v>0</v>
      </c>
      <c r="BI370" s="255">
        <f>IF(N370="nulová",J370,0)</f>
        <v>0</v>
      </c>
      <c r="BJ370" s="17" t="s">
        <v>81</v>
      </c>
      <c r="BK370" s="255">
        <f>ROUND(I370*H370,2)</f>
        <v>0</v>
      </c>
      <c r="BL370" s="17" t="s">
        <v>144</v>
      </c>
      <c r="BM370" s="254" t="s">
        <v>455</v>
      </c>
    </row>
    <row r="371" s="13" customFormat="1">
      <c r="A371" s="13"/>
      <c r="B371" s="256"/>
      <c r="C371" s="257"/>
      <c r="D371" s="258" t="s">
        <v>146</v>
      </c>
      <c r="E371" s="259" t="s">
        <v>1</v>
      </c>
      <c r="F371" s="260" t="s">
        <v>147</v>
      </c>
      <c r="G371" s="257"/>
      <c r="H371" s="259" t="s">
        <v>1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6" t="s">
        <v>146</v>
      </c>
      <c r="AU371" s="266" t="s">
        <v>83</v>
      </c>
      <c r="AV371" s="13" t="s">
        <v>81</v>
      </c>
      <c r="AW371" s="13" t="s">
        <v>30</v>
      </c>
      <c r="AX371" s="13" t="s">
        <v>73</v>
      </c>
      <c r="AY371" s="266" t="s">
        <v>137</v>
      </c>
    </row>
    <row r="372" s="14" customFormat="1">
      <c r="A372" s="14"/>
      <c r="B372" s="267"/>
      <c r="C372" s="268"/>
      <c r="D372" s="258" t="s">
        <v>146</v>
      </c>
      <c r="E372" s="269" t="s">
        <v>1</v>
      </c>
      <c r="F372" s="270" t="s">
        <v>456</v>
      </c>
      <c r="G372" s="268"/>
      <c r="H372" s="271">
        <v>175.34999999999999</v>
      </c>
      <c r="I372" s="272"/>
      <c r="J372" s="268"/>
      <c r="K372" s="268"/>
      <c r="L372" s="273"/>
      <c r="M372" s="274"/>
      <c r="N372" s="275"/>
      <c r="O372" s="275"/>
      <c r="P372" s="275"/>
      <c r="Q372" s="275"/>
      <c r="R372" s="275"/>
      <c r="S372" s="275"/>
      <c r="T372" s="27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7" t="s">
        <v>146</v>
      </c>
      <c r="AU372" s="277" t="s">
        <v>83</v>
      </c>
      <c r="AV372" s="14" t="s">
        <v>83</v>
      </c>
      <c r="AW372" s="14" t="s">
        <v>30</v>
      </c>
      <c r="AX372" s="14" t="s">
        <v>73</v>
      </c>
      <c r="AY372" s="277" t="s">
        <v>137</v>
      </c>
    </row>
    <row r="373" s="14" customFormat="1">
      <c r="A373" s="14"/>
      <c r="B373" s="267"/>
      <c r="C373" s="268"/>
      <c r="D373" s="258" t="s">
        <v>146</v>
      </c>
      <c r="E373" s="269" t="s">
        <v>1</v>
      </c>
      <c r="F373" s="270" t="s">
        <v>165</v>
      </c>
      <c r="G373" s="268"/>
      <c r="H373" s="271">
        <v>11.34</v>
      </c>
      <c r="I373" s="272"/>
      <c r="J373" s="268"/>
      <c r="K373" s="268"/>
      <c r="L373" s="273"/>
      <c r="M373" s="274"/>
      <c r="N373" s="275"/>
      <c r="O373" s="275"/>
      <c r="P373" s="275"/>
      <c r="Q373" s="275"/>
      <c r="R373" s="275"/>
      <c r="S373" s="275"/>
      <c r="T373" s="27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7" t="s">
        <v>146</v>
      </c>
      <c r="AU373" s="277" t="s">
        <v>83</v>
      </c>
      <c r="AV373" s="14" t="s">
        <v>83</v>
      </c>
      <c r="AW373" s="14" t="s">
        <v>30</v>
      </c>
      <c r="AX373" s="14" t="s">
        <v>73</v>
      </c>
      <c r="AY373" s="277" t="s">
        <v>137</v>
      </c>
    </row>
    <row r="374" s="15" customFormat="1">
      <c r="A374" s="15"/>
      <c r="B374" s="278"/>
      <c r="C374" s="279"/>
      <c r="D374" s="258" t="s">
        <v>146</v>
      </c>
      <c r="E374" s="280" t="s">
        <v>1</v>
      </c>
      <c r="F374" s="281" t="s">
        <v>150</v>
      </c>
      <c r="G374" s="279"/>
      <c r="H374" s="282">
        <v>186.69</v>
      </c>
      <c r="I374" s="283"/>
      <c r="J374" s="279"/>
      <c r="K374" s="279"/>
      <c r="L374" s="284"/>
      <c r="M374" s="285"/>
      <c r="N374" s="286"/>
      <c r="O374" s="286"/>
      <c r="P374" s="286"/>
      <c r="Q374" s="286"/>
      <c r="R374" s="286"/>
      <c r="S374" s="286"/>
      <c r="T374" s="28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8" t="s">
        <v>146</v>
      </c>
      <c r="AU374" s="288" t="s">
        <v>83</v>
      </c>
      <c r="AV374" s="15" t="s">
        <v>144</v>
      </c>
      <c r="AW374" s="15" t="s">
        <v>30</v>
      </c>
      <c r="AX374" s="15" t="s">
        <v>81</v>
      </c>
      <c r="AY374" s="288" t="s">
        <v>137</v>
      </c>
    </row>
    <row r="375" s="2" customFormat="1" ht="24" customHeight="1">
      <c r="A375" s="38"/>
      <c r="B375" s="39"/>
      <c r="C375" s="243" t="s">
        <v>457</v>
      </c>
      <c r="D375" s="243" t="s">
        <v>139</v>
      </c>
      <c r="E375" s="244" t="s">
        <v>458</v>
      </c>
      <c r="F375" s="245" t="s">
        <v>459</v>
      </c>
      <c r="G375" s="246" t="s">
        <v>142</v>
      </c>
      <c r="H375" s="247">
        <v>66.040000000000006</v>
      </c>
      <c r="I375" s="248"/>
      <c r="J375" s="249">
        <f>ROUND(I375*H375,2)</f>
        <v>0</v>
      </c>
      <c r="K375" s="245" t="s">
        <v>1</v>
      </c>
      <c r="L375" s="44"/>
      <c r="M375" s="250" t="s">
        <v>1</v>
      </c>
      <c r="N375" s="251" t="s">
        <v>38</v>
      </c>
      <c r="O375" s="91"/>
      <c r="P375" s="252">
        <f>O375*H375</f>
        <v>0</v>
      </c>
      <c r="Q375" s="252">
        <v>0</v>
      </c>
      <c r="R375" s="252">
        <f>Q375*H375</f>
        <v>0</v>
      </c>
      <c r="S375" s="252">
        <v>0</v>
      </c>
      <c r="T375" s="25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54" t="s">
        <v>144</v>
      </c>
      <c r="AT375" s="254" t="s">
        <v>139</v>
      </c>
      <c r="AU375" s="254" t="s">
        <v>83</v>
      </c>
      <c r="AY375" s="17" t="s">
        <v>137</v>
      </c>
      <c r="BE375" s="255">
        <f>IF(N375="základní",J375,0)</f>
        <v>0</v>
      </c>
      <c r="BF375" s="255">
        <f>IF(N375="snížená",J375,0)</f>
        <v>0</v>
      </c>
      <c r="BG375" s="255">
        <f>IF(N375="zákl. přenesená",J375,0)</f>
        <v>0</v>
      </c>
      <c r="BH375" s="255">
        <f>IF(N375="sníž. přenesená",J375,0)</f>
        <v>0</v>
      </c>
      <c r="BI375" s="255">
        <f>IF(N375="nulová",J375,0)</f>
        <v>0</v>
      </c>
      <c r="BJ375" s="17" t="s">
        <v>81</v>
      </c>
      <c r="BK375" s="255">
        <f>ROUND(I375*H375,2)</f>
        <v>0</v>
      </c>
      <c r="BL375" s="17" t="s">
        <v>144</v>
      </c>
      <c r="BM375" s="254" t="s">
        <v>460</v>
      </c>
    </row>
    <row r="376" s="13" customFormat="1">
      <c r="A376" s="13"/>
      <c r="B376" s="256"/>
      <c r="C376" s="257"/>
      <c r="D376" s="258" t="s">
        <v>146</v>
      </c>
      <c r="E376" s="259" t="s">
        <v>1</v>
      </c>
      <c r="F376" s="260" t="s">
        <v>147</v>
      </c>
      <c r="G376" s="257"/>
      <c r="H376" s="259" t="s">
        <v>1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6" t="s">
        <v>146</v>
      </c>
      <c r="AU376" s="266" t="s">
        <v>83</v>
      </c>
      <c r="AV376" s="13" t="s">
        <v>81</v>
      </c>
      <c r="AW376" s="13" t="s">
        <v>30</v>
      </c>
      <c r="AX376" s="13" t="s">
        <v>73</v>
      </c>
      <c r="AY376" s="266" t="s">
        <v>137</v>
      </c>
    </row>
    <row r="377" s="14" customFormat="1">
      <c r="A377" s="14"/>
      <c r="B377" s="267"/>
      <c r="C377" s="268"/>
      <c r="D377" s="258" t="s">
        <v>146</v>
      </c>
      <c r="E377" s="269" t="s">
        <v>1</v>
      </c>
      <c r="F377" s="270" t="s">
        <v>160</v>
      </c>
      <c r="G377" s="268"/>
      <c r="H377" s="271">
        <v>66.040000000000006</v>
      </c>
      <c r="I377" s="272"/>
      <c r="J377" s="268"/>
      <c r="K377" s="268"/>
      <c r="L377" s="273"/>
      <c r="M377" s="274"/>
      <c r="N377" s="275"/>
      <c r="O377" s="275"/>
      <c r="P377" s="275"/>
      <c r="Q377" s="275"/>
      <c r="R377" s="275"/>
      <c r="S377" s="275"/>
      <c r="T377" s="27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7" t="s">
        <v>146</v>
      </c>
      <c r="AU377" s="277" t="s">
        <v>83</v>
      </c>
      <c r="AV377" s="14" t="s">
        <v>83</v>
      </c>
      <c r="AW377" s="14" t="s">
        <v>30</v>
      </c>
      <c r="AX377" s="14" t="s">
        <v>73</v>
      </c>
      <c r="AY377" s="277" t="s">
        <v>137</v>
      </c>
    </row>
    <row r="378" s="15" customFormat="1">
      <c r="A378" s="15"/>
      <c r="B378" s="278"/>
      <c r="C378" s="279"/>
      <c r="D378" s="258" t="s">
        <v>146</v>
      </c>
      <c r="E378" s="280" t="s">
        <v>1</v>
      </c>
      <c r="F378" s="281" t="s">
        <v>150</v>
      </c>
      <c r="G378" s="279"/>
      <c r="H378" s="282">
        <v>66.040000000000006</v>
      </c>
      <c r="I378" s="283"/>
      <c r="J378" s="279"/>
      <c r="K378" s="279"/>
      <c r="L378" s="284"/>
      <c r="M378" s="285"/>
      <c r="N378" s="286"/>
      <c r="O378" s="286"/>
      <c r="P378" s="286"/>
      <c r="Q378" s="286"/>
      <c r="R378" s="286"/>
      <c r="S378" s="286"/>
      <c r="T378" s="28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8" t="s">
        <v>146</v>
      </c>
      <c r="AU378" s="288" t="s">
        <v>83</v>
      </c>
      <c r="AV378" s="15" t="s">
        <v>144</v>
      </c>
      <c r="AW378" s="15" t="s">
        <v>30</v>
      </c>
      <c r="AX378" s="15" t="s">
        <v>81</v>
      </c>
      <c r="AY378" s="288" t="s">
        <v>137</v>
      </c>
    </row>
    <row r="379" s="2" customFormat="1" ht="16.5" customHeight="1">
      <c r="A379" s="38"/>
      <c r="B379" s="39"/>
      <c r="C379" s="243" t="s">
        <v>461</v>
      </c>
      <c r="D379" s="243" t="s">
        <v>139</v>
      </c>
      <c r="E379" s="244" t="s">
        <v>462</v>
      </c>
      <c r="F379" s="245" t="s">
        <v>463</v>
      </c>
      <c r="G379" s="246" t="s">
        <v>142</v>
      </c>
      <c r="H379" s="247">
        <v>66.040000000000006</v>
      </c>
      <c r="I379" s="248"/>
      <c r="J379" s="249">
        <f>ROUND(I379*H379,2)</f>
        <v>0</v>
      </c>
      <c r="K379" s="245" t="s">
        <v>1</v>
      </c>
      <c r="L379" s="44"/>
      <c r="M379" s="250" t="s">
        <v>1</v>
      </c>
      <c r="N379" s="251" t="s">
        <v>38</v>
      </c>
      <c r="O379" s="91"/>
      <c r="P379" s="252">
        <f>O379*H379</f>
        <v>0</v>
      </c>
      <c r="Q379" s="252">
        <v>0</v>
      </c>
      <c r="R379" s="252">
        <f>Q379*H379</f>
        <v>0</v>
      </c>
      <c r="S379" s="252">
        <v>0</v>
      </c>
      <c r="T379" s="25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54" t="s">
        <v>144</v>
      </c>
      <c r="AT379" s="254" t="s">
        <v>139</v>
      </c>
      <c r="AU379" s="254" t="s">
        <v>83</v>
      </c>
      <c r="AY379" s="17" t="s">
        <v>137</v>
      </c>
      <c r="BE379" s="255">
        <f>IF(N379="základní",J379,0)</f>
        <v>0</v>
      </c>
      <c r="BF379" s="255">
        <f>IF(N379="snížená",J379,0)</f>
        <v>0</v>
      </c>
      <c r="BG379" s="255">
        <f>IF(N379="zákl. přenesená",J379,0)</f>
        <v>0</v>
      </c>
      <c r="BH379" s="255">
        <f>IF(N379="sníž. přenesená",J379,0)</f>
        <v>0</v>
      </c>
      <c r="BI379" s="255">
        <f>IF(N379="nulová",J379,0)</f>
        <v>0</v>
      </c>
      <c r="BJ379" s="17" t="s">
        <v>81</v>
      </c>
      <c r="BK379" s="255">
        <f>ROUND(I379*H379,2)</f>
        <v>0</v>
      </c>
      <c r="BL379" s="17" t="s">
        <v>144</v>
      </c>
      <c r="BM379" s="254" t="s">
        <v>464</v>
      </c>
    </row>
    <row r="380" s="13" customFormat="1">
      <c r="A380" s="13"/>
      <c r="B380" s="256"/>
      <c r="C380" s="257"/>
      <c r="D380" s="258" t="s">
        <v>146</v>
      </c>
      <c r="E380" s="259" t="s">
        <v>1</v>
      </c>
      <c r="F380" s="260" t="s">
        <v>147</v>
      </c>
      <c r="G380" s="257"/>
      <c r="H380" s="259" t="s">
        <v>1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6" t="s">
        <v>146</v>
      </c>
      <c r="AU380" s="266" t="s">
        <v>83</v>
      </c>
      <c r="AV380" s="13" t="s">
        <v>81</v>
      </c>
      <c r="AW380" s="13" t="s">
        <v>30</v>
      </c>
      <c r="AX380" s="13" t="s">
        <v>73</v>
      </c>
      <c r="AY380" s="266" t="s">
        <v>137</v>
      </c>
    </row>
    <row r="381" s="14" customFormat="1">
      <c r="A381" s="14"/>
      <c r="B381" s="267"/>
      <c r="C381" s="268"/>
      <c r="D381" s="258" t="s">
        <v>146</v>
      </c>
      <c r="E381" s="269" t="s">
        <v>1</v>
      </c>
      <c r="F381" s="270" t="s">
        <v>160</v>
      </c>
      <c r="G381" s="268"/>
      <c r="H381" s="271">
        <v>66.040000000000006</v>
      </c>
      <c r="I381" s="272"/>
      <c r="J381" s="268"/>
      <c r="K381" s="268"/>
      <c r="L381" s="273"/>
      <c r="M381" s="274"/>
      <c r="N381" s="275"/>
      <c r="O381" s="275"/>
      <c r="P381" s="275"/>
      <c r="Q381" s="275"/>
      <c r="R381" s="275"/>
      <c r="S381" s="275"/>
      <c r="T381" s="27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7" t="s">
        <v>146</v>
      </c>
      <c r="AU381" s="277" t="s">
        <v>83</v>
      </c>
      <c r="AV381" s="14" t="s">
        <v>83</v>
      </c>
      <c r="AW381" s="14" t="s">
        <v>30</v>
      </c>
      <c r="AX381" s="14" t="s">
        <v>73</v>
      </c>
      <c r="AY381" s="277" t="s">
        <v>137</v>
      </c>
    </row>
    <row r="382" s="15" customFormat="1">
      <c r="A382" s="15"/>
      <c r="B382" s="278"/>
      <c r="C382" s="279"/>
      <c r="D382" s="258" t="s">
        <v>146</v>
      </c>
      <c r="E382" s="280" t="s">
        <v>1</v>
      </c>
      <c r="F382" s="281" t="s">
        <v>150</v>
      </c>
      <c r="G382" s="279"/>
      <c r="H382" s="282">
        <v>66.040000000000006</v>
      </c>
      <c r="I382" s="283"/>
      <c r="J382" s="279"/>
      <c r="K382" s="279"/>
      <c r="L382" s="284"/>
      <c r="M382" s="285"/>
      <c r="N382" s="286"/>
      <c r="O382" s="286"/>
      <c r="P382" s="286"/>
      <c r="Q382" s="286"/>
      <c r="R382" s="286"/>
      <c r="S382" s="286"/>
      <c r="T382" s="28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8" t="s">
        <v>146</v>
      </c>
      <c r="AU382" s="288" t="s">
        <v>83</v>
      </c>
      <c r="AV382" s="15" t="s">
        <v>144</v>
      </c>
      <c r="AW382" s="15" t="s">
        <v>30</v>
      </c>
      <c r="AX382" s="15" t="s">
        <v>81</v>
      </c>
      <c r="AY382" s="288" t="s">
        <v>137</v>
      </c>
    </row>
    <row r="383" s="2" customFormat="1" ht="16.5" customHeight="1">
      <c r="A383" s="38"/>
      <c r="B383" s="39"/>
      <c r="C383" s="243" t="s">
        <v>465</v>
      </c>
      <c r="D383" s="243" t="s">
        <v>139</v>
      </c>
      <c r="E383" s="244" t="s">
        <v>466</v>
      </c>
      <c r="F383" s="245" t="s">
        <v>467</v>
      </c>
      <c r="G383" s="246" t="s">
        <v>142</v>
      </c>
      <c r="H383" s="247">
        <v>72.689999999999998</v>
      </c>
      <c r="I383" s="248"/>
      <c r="J383" s="249">
        <f>ROUND(I383*H383,2)</f>
        <v>0</v>
      </c>
      <c r="K383" s="245" t="s">
        <v>1</v>
      </c>
      <c r="L383" s="44"/>
      <c r="M383" s="250" t="s">
        <v>1</v>
      </c>
      <c r="N383" s="251" t="s">
        <v>38</v>
      </c>
      <c r="O383" s="91"/>
      <c r="P383" s="252">
        <f>O383*H383</f>
        <v>0</v>
      </c>
      <c r="Q383" s="252">
        <v>0</v>
      </c>
      <c r="R383" s="252">
        <f>Q383*H383</f>
        <v>0</v>
      </c>
      <c r="S383" s="252">
        <v>0</v>
      </c>
      <c r="T383" s="25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54" t="s">
        <v>144</v>
      </c>
      <c r="AT383" s="254" t="s">
        <v>139</v>
      </c>
      <c r="AU383" s="254" t="s">
        <v>83</v>
      </c>
      <c r="AY383" s="17" t="s">
        <v>137</v>
      </c>
      <c r="BE383" s="255">
        <f>IF(N383="základní",J383,0)</f>
        <v>0</v>
      </c>
      <c r="BF383" s="255">
        <f>IF(N383="snížená",J383,0)</f>
        <v>0</v>
      </c>
      <c r="BG383" s="255">
        <f>IF(N383="zákl. přenesená",J383,0)</f>
        <v>0</v>
      </c>
      <c r="BH383" s="255">
        <f>IF(N383="sníž. přenesená",J383,0)</f>
        <v>0</v>
      </c>
      <c r="BI383" s="255">
        <f>IF(N383="nulová",J383,0)</f>
        <v>0</v>
      </c>
      <c r="BJ383" s="17" t="s">
        <v>81</v>
      </c>
      <c r="BK383" s="255">
        <f>ROUND(I383*H383,2)</f>
        <v>0</v>
      </c>
      <c r="BL383" s="17" t="s">
        <v>144</v>
      </c>
      <c r="BM383" s="254" t="s">
        <v>468</v>
      </c>
    </row>
    <row r="384" s="13" customFormat="1">
      <c r="A384" s="13"/>
      <c r="B384" s="256"/>
      <c r="C384" s="257"/>
      <c r="D384" s="258" t="s">
        <v>146</v>
      </c>
      <c r="E384" s="259" t="s">
        <v>1</v>
      </c>
      <c r="F384" s="260" t="s">
        <v>147</v>
      </c>
      <c r="G384" s="257"/>
      <c r="H384" s="259" t="s">
        <v>1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6" t="s">
        <v>146</v>
      </c>
      <c r="AU384" s="266" t="s">
        <v>83</v>
      </c>
      <c r="AV384" s="13" t="s">
        <v>81</v>
      </c>
      <c r="AW384" s="13" t="s">
        <v>30</v>
      </c>
      <c r="AX384" s="13" t="s">
        <v>73</v>
      </c>
      <c r="AY384" s="266" t="s">
        <v>137</v>
      </c>
    </row>
    <row r="385" s="14" customFormat="1">
      <c r="A385" s="14"/>
      <c r="B385" s="267"/>
      <c r="C385" s="268"/>
      <c r="D385" s="258" t="s">
        <v>146</v>
      </c>
      <c r="E385" s="269" t="s">
        <v>1</v>
      </c>
      <c r="F385" s="270" t="s">
        <v>164</v>
      </c>
      <c r="G385" s="268"/>
      <c r="H385" s="271">
        <v>61.350000000000001</v>
      </c>
      <c r="I385" s="272"/>
      <c r="J385" s="268"/>
      <c r="K385" s="268"/>
      <c r="L385" s="273"/>
      <c r="M385" s="274"/>
      <c r="N385" s="275"/>
      <c r="O385" s="275"/>
      <c r="P385" s="275"/>
      <c r="Q385" s="275"/>
      <c r="R385" s="275"/>
      <c r="S385" s="275"/>
      <c r="T385" s="27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7" t="s">
        <v>146</v>
      </c>
      <c r="AU385" s="277" t="s">
        <v>83</v>
      </c>
      <c r="AV385" s="14" t="s">
        <v>83</v>
      </c>
      <c r="AW385" s="14" t="s">
        <v>30</v>
      </c>
      <c r="AX385" s="14" t="s">
        <v>73</v>
      </c>
      <c r="AY385" s="277" t="s">
        <v>137</v>
      </c>
    </row>
    <row r="386" s="14" customFormat="1">
      <c r="A386" s="14"/>
      <c r="B386" s="267"/>
      <c r="C386" s="268"/>
      <c r="D386" s="258" t="s">
        <v>146</v>
      </c>
      <c r="E386" s="269" t="s">
        <v>1</v>
      </c>
      <c r="F386" s="270" t="s">
        <v>165</v>
      </c>
      <c r="G386" s="268"/>
      <c r="H386" s="271">
        <v>11.34</v>
      </c>
      <c r="I386" s="272"/>
      <c r="J386" s="268"/>
      <c r="K386" s="268"/>
      <c r="L386" s="273"/>
      <c r="M386" s="274"/>
      <c r="N386" s="275"/>
      <c r="O386" s="275"/>
      <c r="P386" s="275"/>
      <c r="Q386" s="275"/>
      <c r="R386" s="275"/>
      <c r="S386" s="275"/>
      <c r="T386" s="27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7" t="s">
        <v>146</v>
      </c>
      <c r="AU386" s="277" t="s">
        <v>83</v>
      </c>
      <c r="AV386" s="14" t="s">
        <v>83</v>
      </c>
      <c r="AW386" s="14" t="s">
        <v>30</v>
      </c>
      <c r="AX386" s="14" t="s">
        <v>73</v>
      </c>
      <c r="AY386" s="277" t="s">
        <v>137</v>
      </c>
    </row>
    <row r="387" s="15" customFormat="1">
      <c r="A387" s="15"/>
      <c r="B387" s="278"/>
      <c r="C387" s="279"/>
      <c r="D387" s="258" t="s">
        <v>146</v>
      </c>
      <c r="E387" s="280" t="s">
        <v>1</v>
      </c>
      <c r="F387" s="281" t="s">
        <v>150</v>
      </c>
      <c r="G387" s="279"/>
      <c r="H387" s="282">
        <v>72.689999999999998</v>
      </c>
      <c r="I387" s="283"/>
      <c r="J387" s="279"/>
      <c r="K387" s="279"/>
      <c r="L387" s="284"/>
      <c r="M387" s="285"/>
      <c r="N387" s="286"/>
      <c r="O387" s="286"/>
      <c r="P387" s="286"/>
      <c r="Q387" s="286"/>
      <c r="R387" s="286"/>
      <c r="S387" s="286"/>
      <c r="T387" s="28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8" t="s">
        <v>146</v>
      </c>
      <c r="AU387" s="288" t="s">
        <v>83</v>
      </c>
      <c r="AV387" s="15" t="s">
        <v>144</v>
      </c>
      <c r="AW387" s="15" t="s">
        <v>30</v>
      </c>
      <c r="AX387" s="15" t="s">
        <v>81</v>
      </c>
      <c r="AY387" s="288" t="s">
        <v>137</v>
      </c>
    </row>
    <row r="388" s="12" customFormat="1" ht="22.8" customHeight="1">
      <c r="A388" s="12"/>
      <c r="B388" s="227"/>
      <c r="C388" s="228"/>
      <c r="D388" s="229" t="s">
        <v>72</v>
      </c>
      <c r="E388" s="241" t="s">
        <v>182</v>
      </c>
      <c r="F388" s="241" t="s">
        <v>469</v>
      </c>
      <c r="G388" s="228"/>
      <c r="H388" s="228"/>
      <c r="I388" s="231"/>
      <c r="J388" s="242">
        <f>BK388</f>
        <v>0</v>
      </c>
      <c r="K388" s="228"/>
      <c r="L388" s="233"/>
      <c r="M388" s="234"/>
      <c r="N388" s="235"/>
      <c r="O388" s="235"/>
      <c r="P388" s="236">
        <f>SUM(P389:P510)</f>
        <v>0</v>
      </c>
      <c r="Q388" s="235"/>
      <c r="R388" s="236">
        <f>SUM(R389:R510)</f>
        <v>20.876495499999997</v>
      </c>
      <c r="S388" s="235"/>
      <c r="T388" s="237">
        <f>SUM(T389:T510)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38" t="s">
        <v>81</v>
      </c>
      <c r="AT388" s="239" t="s">
        <v>72</v>
      </c>
      <c r="AU388" s="239" t="s">
        <v>81</v>
      </c>
      <c r="AY388" s="238" t="s">
        <v>137</v>
      </c>
      <c r="BK388" s="240">
        <f>SUM(BK389:BK510)</f>
        <v>0</v>
      </c>
    </row>
    <row r="389" s="2" customFormat="1" ht="24" customHeight="1">
      <c r="A389" s="38"/>
      <c r="B389" s="39"/>
      <c r="C389" s="243" t="s">
        <v>470</v>
      </c>
      <c r="D389" s="243" t="s">
        <v>139</v>
      </c>
      <c r="E389" s="244" t="s">
        <v>471</v>
      </c>
      <c r="F389" s="245" t="s">
        <v>472</v>
      </c>
      <c r="G389" s="246" t="s">
        <v>267</v>
      </c>
      <c r="H389" s="247">
        <v>15</v>
      </c>
      <c r="I389" s="248"/>
      <c r="J389" s="249">
        <f>ROUND(I389*H389,2)</f>
        <v>0</v>
      </c>
      <c r="K389" s="245" t="s">
        <v>143</v>
      </c>
      <c r="L389" s="44"/>
      <c r="M389" s="250" t="s">
        <v>1</v>
      </c>
      <c r="N389" s="251" t="s">
        <v>38</v>
      </c>
      <c r="O389" s="91"/>
      <c r="P389" s="252">
        <f>O389*H389</f>
        <v>0</v>
      </c>
      <c r="Q389" s="252">
        <v>0.00167</v>
      </c>
      <c r="R389" s="252">
        <f>Q389*H389</f>
        <v>0.025049999999999999</v>
      </c>
      <c r="S389" s="252">
        <v>0</v>
      </c>
      <c r="T389" s="25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54" t="s">
        <v>144</v>
      </c>
      <c r="AT389" s="254" t="s">
        <v>139</v>
      </c>
      <c r="AU389" s="254" t="s">
        <v>83</v>
      </c>
      <c r="AY389" s="17" t="s">
        <v>137</v>
      </c>
      <c r="BE389" s="255">
        <f>IF(N389="základní",J389,0)</f>
        <v>0</v>
      </c>
      <c r="BF389" s="255">
        <f>IF(N389="snížená",J389,0)</f>
        <v>0</v>
      </c>
      <c r="BG389" s="255">
        <f>IF(N389="zákl. přenesená",J389,0)</f>
        <v>0</v>
      </c>
      <c r="BH389" s="255">
        <f>IF(N389="sníž. přenesená",J389,0)</f>
        <v>0</v>
      </c>
      <c r="BI389" s="255">
        <f>IF(N389="nulová",J389,0)</f>
        <v>0</v>
      </c>
      <c r="BJ389" s="17" t="s">
        <v>81</v>
      </c>
      <c r="BK389" s="255">
        <f>ROUND(I389*H389,2)</f>
        <v>0</v>
      </c>
      <c r="BL389" s="17" t="s">
        <v>144</v>
      </c>
      <c r="BM389" s="254" t="s">
        <v>473</v>
      </c>
    </row>
    <row r="390" s="14" customFormat="1">
      <c r="A390" s="14"/>
      <c r="B390" s="267"/>
      <c r="C390" s="268"/>
      <c r="D390" s="258" t="s">
        <v>146</v>
      </c>
      <c r="E390" s="269" t="s">
        <v>1</v>
      </c>
      <c r="F390" s="270" t="s">
        <v>474</v>
      </c>
      <c r="G390" s="268"/>
      <c r="H390" s="271">
        <v>15</v>
      </c>
      <c r="I390" s="272"/>
      <c r="J390" s="268"/>
      <c r="K390" s="268"/>
      <c r="L390" s="273"/>
      <c r="M390" s="274"/>
      <c r="N390" s="275"/>
      <c r="O390" s="275"/>
      <c r="P390" s="275"/>
      <c r="Q390" s="275"/>
      <c r="R390" s="275"/>
      <c r="S390" s="275"/>
      <c r="T390" s="27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7" t="s">
        <v>146</v>
      </c>
      <c r="AU390" s="277" t="s">
        <v>83</v>
      </c>
      <c r="AV390" s="14" t="s">
        <v>83</v>
      </c>
      <c r="AW390" s="14" t="s">
        <v>30</v>
      </c>
      <c r="AX390" s="14" t="s">
        <v>73</v>
      </c>
      <c r="AY390" s="277" t="s">
        <v>137</v>
      </c>
    </row>
    <row r="391" s="15" customFormat="1">
      <c r="A391" s="15"/>
      <c r="B391" s="278"/>
      <c r="C391" s="279"/>
      <c r="D391" s="258" t="s">
        <v>146</v>
      </c>
      <c r="E391" s="280" t="s">
        <v>1</v>
      </c>
      <c r="F391" s="281" t="s">
        <v>150</v>
      </c>
      <c r="G391" s="279"/>
      <c r="H391" s="282">
        <v>15</v>
      </c>
      <c r="I391" s="283"/>
      <c r="J391" s="279"/>
      <c r="K391" s="279"/>
      <c r="L391" s="284"/>
      <c r="M391" s="285"/>
      <c r="N391" s="286"/>
      <c r="O391" s="286"/>
      <c r="P391" s="286"/>
      <c r="Q391" s="286"/>
      <c r="R391" s="286"/>
      <c r="S391" s="286"/>
      <c r="T391" s="28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88" t="s">
        <v>146</v>
      </c>
      <c r="AU391" s="288" t="s">
        <v>83</v>
      </c>
      <c r="AV391" s="15" t="s">
        <v>144</v>
      </c>
      <c r="AW391" s="15" t="s">
        <v>30</v>
      </c>
      <c r="AX391" s="15" t="s">
        <v>81</v>
      </c>
      <c r="AY391" s="288" t="s">
        <v>137</v>
      </c>
    </row>
    <row r="392" s="2" customFormat="1" ht="16.5" customHeight="1">
      <c r="A392" s="38"/>
      <c r="B392" s="39"/>
      <c r="C392" s="289" t="s">
        <v>475</v>
      </c>
      <c r="D392" s="289" t="s">
        <v>274</v>
      </c>
      <c r="E392" s="290" t="s">
        <v>476</v>
      </c>
      <c r="F392" s="291" t="s">
        <v>477</v>
      </c>
      <c r="G392" s="292" t="s">
        <v>267</v>
      </c>
      <c r="H392" s="293">
        <v>7</v>
      </c>
      <c r="I392" s="294"/>
      <c r="J392" s="295">
        <f>ROUND(I392*H392,2)</f>
        <v>0</v>
      </c>
      <c r="K392" s="291" t="s">
        <v>1</v>
      </c>
      <c r="L392" s="296"/>
      <c r="M392" s="297" t="s">
        <v>1</v>
      </c>
      <c r="N392" s="298" t="s">
        <v>38</v>
      </c>
      <c r="O392" s="91"/>
      <c r="P392" s="252">
        <f>O392*H392</f>
        <v>0</v>
      </c>
      <c r="Q392" s="252">
        <v>0.015699999999999999</v>
      </c>
      <c r="R392" s="252">
        <f>Q392*H392</f>
        <v>0.1099</v>
      </c>
      <c r="S392" s="252">
        <v>0</v>
      </c>
      <c r="T392" s="25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54" t="s">
        <v>182</v>
      </c>
      <c r="AT392" s="254" t="s">
        <v>274</v>
      </c>
      <c r="AU392" s="254" t="s">
        <v>83</v>
      </c>
      <c r="AY392" s="17" t="s">
        <v>137</v>
      </c>
      <c r="BE392" s="255">
        <f>IF(N392="základní",J392,0)</f>
        <v>0</v>
      </c>
      <c r="BF392" s="255">
        <f>IF(N392="snížená",J392,0)</f>
        <v>0</v>
      </c>
      <c r="BG392" s="255">
        <f>IF(N392="zákl. přenesená",J392,0)</f>
        <v>0</v>
      </c>
      <c r="BH392" s="255">
        <f>IF(N392="sníž. přenesená",J392,0)</f>
        <v>0</v>
      </c>
      <c r="BI392" s="255">
        <f>IF(N392="nulová",J392,0)</f>
        <v>0</v>
      </c>
      <c r="BJ392" s="17" t="s">
        <v>81</v>
      </c>
      <c r="BK392" s="255">
        <f>ROUND(I392*H392,2)</f>
        <v>0</v>
      </c>
      <c r="BL392" s="17" t="s">
        <v>144</v>
      </c>
      <c r="BM392" s="254" t="s">
        <v>478</v>
      </c>
    </row>
    <row r="393" s="14" customFormat="1">
      <c r="A393" s="14"/>
      <c r="B393" s="267"/>
      <c r="C393" s="268"/>
      <c r="D393" s="258" t="s">
        <v>146</v>
      </c>
      <c r="E393" s="269" t="s">
        <v>1</v>
      </c>
      <c r="F393" s="270" t="s">
        <v>177</v>
      </c>
      <c r="G393" s="268"/>
      <c r="H393" s="271">
        <v>7</v>
      </c>
      <c r="I393" s="272"/>
      <c r="J393" s="268"/>
      <c r="K393" s="268"/>
      <c r="L393" s="273"/>
      <c r="M393" s="274"/>
      <c r="N393" s="275"/>
      <c r="O393" s="275"/>
      <c r="P393" s="275"/>
      <c r="Q393" s="275"/>
      <c r="R393" s="275"/>
      <c r="S393" s="275"/>
      <c r="T393" s="27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7" t="s">
        <v>146</v>
      </c>
      <c r="AU393" s="277" t="s">
        <v>83</v>
      </c>
      <c r="AV393" s="14" t="s">
        <v>83</v>
      </c>
      <c r="AW393" s="14" t="s">
        <v>30</v>
      </c>
      <c r="AX393" s="14" t="s">
        <v>73</v>
      </c>
      <c r="AY393" s="277" t="s">
        <v>137</v>
      </c>
    </row>
    <row r="394" s="15" customFormat="1">
      <c r="A394" s="15"/>
      <c r="B394" s="278"/>
      <c r="C394" s="279"/>
      <c r="D394" s="258" t="s">
        <v>146</v>
      </c>
      <c r="E394" s="280" t="s">
        <v>1</v>
      </c>
      <c r="F394" s="281" t="s">
        <v>150</v>
      </c>
      <c r="G394" s="279"/>
      <c r="H394" s="282">
        <v>7</v>
      </c>
      <c r="I394" s="283"/>
      <c r="J394" s="279"/>
      <c r="K394" s="279"/>
      <c r="L394" s="284"/>
      <c r="M394" s="285"/>
      <c r="N394" s="286"/>
      <c r="O394" s="286"/>
      <c r="P394" s="286"/>
      <c r="Q394" s="286"/>
      <c r="R394" s="286"/>
      <c r="S394" s="286"/>
      <c r="T394" s="28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8" t="s">
        <v>146</v>
      </c>
      <c r="AU394" s="288" t="s">
        <v>83</v>
      </c>
      <c r="AV394" s="15" t="s">
        <v>144</v>
      </c>
      <c r="AW394" s="15" t="s">
        <v>30</v>
      </c>
      <c r="AX394" s="15" t="s">
        <v>81</v>
      </c>
      <c r="AY394" s="288" t="s">
        <v>137</v>
      </c>
    </row>
    <row r="395" s="2" customFormat="1" ht="16.5" customHeight="1">
      <c r="A395" s="38"/>
      <c r="B395" s="39"/>
      <c r="C395" s="289" t="s">
        <v>479</v>
      </c>
      <c r="D395" s="289" t="s">
        <v>274</v>
      </c>
      <c r="E395" s="290" t="s">
        <v>480</v>
      </c>
      <c r="F395" s="291" t="s">
        <v>481</v>
      </c>
      <c r="G395" s="292" t="s">
        <v>267</v>
      </c>
      <c r="H395" s="293">
        <v>7</v>
      </c>
      <c r="I395" s="294"/>
      <c r="J395" s="295">
        <f>ROUND(I395*H395,2)</f>
        <v>0</v>
      </c>
      <c r="K395" s="291" t="s">
        <v>1</v>
      </c>
      <c r="L395" s="296"/>
      <c r="M395" s="297" t="s">
        <v>1</v>
      </c>
      <c r="N395" s="298" t="s">
        <v>38</v>
      </c>
      <c r="O395" s="91"/>
      <c r="P395" s="252">
        <f>O395*H395</f>
        <v>0</v>
      </c>
      <c r="Q395" s="252">
        <v>0.044999999999999998</v>
      </c>
      <c r="R395" s="252">
        <f>Q395*H395</f>
        <v>0.315</v>
      </c>
      <c r="S395" s="252">
        <v>0</v>
      </c>
      <c r="T395" s="25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54" t="s">
        <v>182</v>
      </c>
      <c r="AT395" s="254" t="s">
        <v>274</v>
      </c>
      <c r="AU395" s="254" t="s">
        <v>83</v>
      </c>
      <c r="AY395" s="17" t="s">
        <v>137</v>
      </c>
      <c r="BE395" s="255">
        <f>IF(N395="základní",J395,0)</f>
        <v>0</v>
      </c>
      <c r="BF395" s="255">
        <f>IF(N395="snížená",J395,0)</f>
        <v>0</v>
      </c>
      <c r="BG395" s="255">
        <f>IF(N395="zákl. přenesená",J395,0)</f>
        <v>0</v>
      </c>
      <c r="BH395" s="255">
        <f>IF(N395="sníž. přenesená",J395,0)</f>
        <v>0</v>
      </c>
      <c r="BI395" s="255">
        <f>IF(N395="nulová",J395,0)</f>
        <v>0</v>
      </c>
      <c r="BJ395" s="17" t="s">
        <v>81</v>
      </c>
      <c r="BK395" s="255">
        <f>ROUND(I395*H395,2)</f>
        <v>0</v>
      </c>
      <c r="BL395" s="17" t="s">
        <v>144</v>
      </c>
      <c r="BM395" s="254" t="s">
        <v>482</v>
      </c>
    </row>
    <row r="396" s="2" customFormat="1" ht="16.5" customHeight="1">
      <c r="A396" s="38"/>
      <c r="B396" s="39"/>
      <c r="C396" s="289" t="s">
        <v>483</v>
      </c>
      <c r="D396" s="289" t="s">
        <v>274</v>
      </c>
      <c r="E396" s="290" t="s">
        <v>484</v>
      </c>
      <c r="F396" s="291" t="s">
        <v>485</v>
      </c>
      <c r="G396" s="292" t="s">
        <v>267</v>
      </c>
      <c r="H396" s="293">
        <v>1</v>
      </c>
      <c r="I396" s="294"/>
      <c r="J396" s="295">
        <f>ROUND(I396*H396,2)</f>
        <v>0</v>
      </c>
      <c r="K396" s="291" t="s">
        <v>1</v>
      </c>
      <c r="L396" s="296"/>
      <c r="M396" s="297" t="s">
        <v>1</v>
      </c>
      <c r="N396" s="298" t="s">
        <v>38</v>
      </c>
      <c r="O396" s="91"/>
      <c r="P396" s="252">
        <f>O396*H396</f>
        <v>0</v>
      </c>
      <c r="Q396" s="252">
        <v>0.0038</v>
      </c>
      <c r="R396" s="252">
        <f>Q396*H396</f>
        <v>0.0038</v>
      </c>
      <c r="S396" s="252">
        <v>0</v>
      </c>
      <c r="T396" s="25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54" t="s">
        <v>182</v>
      </c>
      <c r="AT396" s="254" t="s">
        <v>274</v>
      </c>
      <c r="AU396" s="254" t="s">
        <v>83</v>
      </c>
      <c r="AY396" s="17" t="s">
        <v>137</v>
      </c>
      <c r="BE396" s="255">
        <f>IF(N396="základní",J396,0)</f>
        <v>0</v>
      </c>
      <c r="BF396" s="255">
        <f>IF(N396="snížená",J396,0)</f>
        <v>0</v>
      </c>
      <c r="BG396" s="255">
        <f>IF(N396="zákl. přenesená",J396,0)</f>
        <v>0</v>
      </c>
      <c r="BH396" s="255">
        <f>IF(N396="sníž. přenesená",J396,0)</f>
        <v>0</v>
      </c>
      <c r="BI396" s="255">
        <f>IF(N396="nulová",J396,0)</f>
        <v>0</v>
      </c>
      <c r="BJ396" s="17" t="s">
        <v>81</v>
      </c>
      <c r="BK396" s="255">
        <f>ROUND(I396*H396,2)</f>
        <v>0</v>
      </c>
      <c r="BL396" s="17" t="s">
        <v>144</v>
      </c>
      <c r="BM396" s="254" t="s">
        <v>486</v>
      </c>
    </row>
    <row r="397" s="2" customFormat="1" ht="24" customHeight="1">
      <c r="A397" s="38"/>
      <c r="B397" s="39"/>
      <c r="C397" s="243" t="s">
        <v>487</v>
      </c>
      <c r="D397" s="243" t="s">
        <v>139</v>
      </c>
      <c r="E397" s="244" t="s">
        <v>488</v>
      </c>
      <c r="F397" s="245" t="s">
        <v>489</v>
      </c>
      <c r="G397" s="246" t="s">
        <v>267</v>
      </c>
      <c r="H397" s="247">
        <v>1</v>
      </c>
      <c r="I397" s="248"/>
      <c r="J397" s="249">
        <f>ROUND(I397*H397,2)</f>
        <v>0</v>
      </c>
      <c r="K397" s="245" t="s">
        <v>143</v>
      </c>
      <c r="L397" s="44"/>
      <c r="M397" s="250" t="s">
        <v>1</v>
      </c>
      <c r="N397" s="251" t="s">
        <v>38</v>
      </c>
      <c r="O397" s="91"/>
      <c r="P397" s="252">
        <f>O397*H397</f>
        <v>0</v>
      </c>
      <c r="Q397" s="252">
        <v>0.00167</v>
      </c>
      <c r="R397" s="252">
        <f>Q397*H397</f>
        <v>0.00167</v>
      </c>
      <c r="S397" s="252">
        <v>0</v>
      </c>
      <c r="T397" s="25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54" t="s">
        <v>144</v>
      </c>
      <c r="AT397" s="254" t="s">
        <v>139</v>
      </c>
      <c r="AU397" s="254" t="s">
        <v>83</v>
      </c>
      <c r="AY397" s="17" t="s">
        <v>137</v>
      </c>
      <c r="BE397" s="255">
        <f>IF(N397="základní",J397,0)</f>
        <v>0</v>
      </c>
      <c r="BF397" s="255">
        <f>IF(N397="snížená",J397,0)</f>
        <v>0</v>
      </c>
      <c r="BG397" s="255">
        <f>IF(N397="zákl. přenesená",J397,0)</f>
        <v>0</v>
      </c>
      <c r="BH397" s="255">
        <f>IF(N397="sníž. přenesená",J397,0)</f>
        <v>0</v>
      </c>
      <c r="BI397" s="255">
        <f>IF(N397="nulová",J397,0)</f>
        <v>0</v>
      </c>
      <c r="BJ397" s="17" t="s">
        <v>81</v>
      </c>
      <c r="BK397" s="255">
        <f>ROUND(I397*H397,2)</f>
        <v>0</v>
      </c>
      <c r="BL397" s="17" t="s">
        <v>144</v>
      </c>
      <c r="BM397" s="254" t="s">
        <v>490</v>
      </c>
    </row>
    <row r="398" s="14" customFormat="1">
      <c r="A398" s="14"/>
      <c r="B398" s="267"/>
      <c r="C398" s="268"/>
      <c r="D398" s="258" t="s">
        <v>146</v>
      </c>
      <c r="E398" s="269" t="s">
        <v>1</v>
      </c>
      <c r="F398" s="270" t="s">
        <v>491</v>
      </c>
      <c r="G398" s="268"/>
      <c r="H398" s="271">
        <v>1</v>
      </c>
      <c r="I398" s="272"/>
      <c r="J398" s="268"/>
      <c r="K398" s="268"/>
      <c r="L398" s="273"/>
      <c r="M398" s="274"/>
      <c r="N398" s="275"/>
      <c r="O398" s="275"/>
      <c r="P398" s="275"/>
      <c r="Q398" s="275"/>
      <c r="R398" s="275"/>
      <c r="S398" s="275"/>
      <c r="T398" s="27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7" t="s">
        <v>146</v>
      </c>
      <c r="AU398" s="277" t="s">
        <v>83</v>
      </c>
      <c r="AV398" s="14" t="s">
        <v>83</v>
      </c>
      <c r="AW398" s="14" t="s">
        <v>30</v>
      </c>
      <c r="AX398" s="14" t="s">
        <v>73</v>
      </c>
      <c r="AY398" s="277" t="s">
        <v>137</v>
      </c>
    </row>
    <row r="399" s="15" customFormat="1">
      <c r="A399" s="15"/>
      <c r="B399" s="278"/>
      <c r="C399" s="279"/>
      <c r="D399" s="258" t="s">
        <v>146</v>
      </c>
      <c r="E399" s="280" t="s">
        <v>1</v>
      </c>
      <c r="F399" s="281" t="s">
        <v>150</v>
      </c>
      <c r="G399" s="279"/>
      <c r="H399" s="282">
        <v>1</v>
      </c>
      <c r="I399" s="283"/>
      <c r="J399" s="279"/>
      <c r="K399" s="279"/>
      <c r="L399" s="284"/>
      <c r="M399" s="285"/>
      <c r="N399" s="286"/>
      <c r="O399" s="286"/>
      <c r="P399" s="286"/>
      <c r="Q399" s="286"/>
      <c r="R399" s="286"/>
      <c r="S399" s="286"/>
      <c r="T399" s="28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8" t="s">
        <v>146</v>
      </c>
      <c r="AU399" s="288" t="s">
        <v>83</v>
      </c>
      <c r="AV399" s="15" t="s">
        <v>144</v>
      </c>
      <c r="AW399" s="15" t="s">
        <v>30</v>
      </c>
      <c r="AX399" s="15" t="s">
        <v>81</v>
      </c>
      <c r="AY399" s="288" t="s">
        <v>137</v>
      </c>
    </row>
    <row r="400" s="2" customFormat="1" ht="16.5" customHeight="1">
      <c r="A400" s="38"/>
      <c r="B400" s="39"/>
      <c r="C400" s="289" t="s">
        <v>492</v>
      </c>
      <c r="D400" s="289" t="s">
        <v>274</v>
      </c>
      <c r="E400" s="290" t="s">
        <v>493</v>
      </c>
      <c r="F400" s="291" t="s">
        <v>494</v>
      </c>
      <c r="G400" s="292" t="s">
        <v>267</v>
      </c>
      <c r="H400" s="293">
        <v>1</v>
      </c>
      <c r="I400" s="294"/>
      <c r="J400" s="295">
        <f>ROUND(I400*H400,2)</f>
        <v>0</v>
      </c>
      <c r="K400" s="291" t="s">
        <v>1</v>
      </c>
      <c r="L400" s="296"/>
      <c r="M400" s="297" t="s">
        <v>1</v>
      </c>
      <c r="N400" s="298" t="s">
        <v>38</v>
      </c>
      <c r="O400" s="91"/>
      <c r="P400" s="252">
        <f>O400*H400</f>
        <v>0</v>
      </c>
      <c r="Q400" s="252">
        <v>0.010699999999999999</v>
      </c>
      <c r="R400" s="252">
        <f>Q400*H400</f>
        <v>0.010699999999999999</v>
      </c>
      <c r="S400" s="252">
        <v>0</v>
      </c>
      <c r="T400" s="25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54" t="s">
        <v>182</v>
      </c>
      <c r="AT400" s="254" t="s">
        <v>274</v>
      </c>
      <c r="AU400" s="254" t="s">
        <v>83</v>
      </c>
      <c r="AY400" s="17" t="s">
        <v>137</v>
      </c>
      <c r="BE400" s="255">
        <f>IF(N400="základní",J400,0)</f>
        <v>0</v>
      </c>
      <c r="BF400" s="255">
        <f>IF(N400="snížená",J400,0)</f>
        <v>0</v>
      </c>
      <c r="BG400" s="255">
        <f>IF(N400="zákl. přenesená",J400,0)</f>
        <v>0</v>
      </c>
      <c r="BH400" s="255">
        <f>IF(N400="sníž. přenesená",J400,0)</f>
        <v>0</v>
      </c>
      <c r="BI400" s="255">
        <f>IF(N400="nulová",J400,0)</f>
        <v>0</v>
      </c>
      <c r="BJ400" s="17" t="s">
        <v>81</v>
      </c>
      <c r="BK400" s="255">
        <f>ROUND(I400*H400,2)</f>
        <v>0</v>
      </c>
      <c r="BL400" s="17" t="s">
        <v>144</v>
      </c>
      <c r="BM400" s="254" t="s">
        <v>495</v>
      </c>
    </row>
    <row r="401" s="2" customFormat="1" ht="24" customHeight="1">
      <c r="A401" s="38"/>
      <c r="B401" s="39"/>
      <c r="C401" s="243" t="s">
        <v>496</v>
      </c>
      <c r="D401" s="243" t="s">
        <v>139</v>
      </c>
      <c r="E401" s="244" t="s">
        <v>497</v>
      </c>
      <c r="F401" s="245" t="s">
        <v>498</v>
      </c>
      <c r="G401" s="246" t="s">
        <v>267</v>
      </c>
      <c r="H401" s="247">
        <v>9</v>
      </c>
      <c r="I401" s="248"/>
      <c r="J401" s="249">
        <f>ROUND(I401*H401,2)</f>
        <v>0</v>
      </c>
      <c r="K401" s="245" t="s">
        <v>143</v>
      </c>
      <c r="L401" s="44"/>
      <c r="M401" s="250" t="s">
        <v>1</v>
      </c>
      <c r="N401" s="251" t="s">
        <v>38</v>
      </c>
      <c r="O401" s="91"/>
      <c r="P401" s="252">
        <f>O401*H401</f>
        <v>0</v>
      </c>
      <c r="Q401" s="252">
        <v>0.0017099999999999999</v>
      </c>
      <c r="R401" s="252">
        <f>Q401*H401</f>
        <v>0.015389999999999999</v>
      </c>
      <c r="S401" s="252">
        <v>0</v>
      </c>
      <c r="T401" s="25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54" t="s">
        <v>144</v>
      </c>
      <c r="AT401" s="254" t="s">
        <v>139</v>
      </c>
      <c r="AU401" s="254" t="s">
        <v>83</v>
      </c>
      <c r="AY401" s="17" t="s">
        <v>137</v>
      </c>
      <c r="BE401" s="255">
        <f>IF(N401="základní",J401,0)</f>
        <v>0</v>
      </c>
      <c r="BF401" s="255">
        <f>IF(N401="snížená",J401,0)</f>
        <v>0</v>
      </c>
      <c r="BG401" s="255">
        <f>IF(N401="zákl. přenesená",J401,0)</f>
        <v>0</v>
      </c>
      <c r="BH401" s="255">
        <f>IF(N401="sníž. přenesená",J401,0)</f>
        <v>0</v>
      </c>
      <c r="BI401" s="255">
        <f>IF(N401="nulová",J401,0)</f>
        <v>0</v>
      </c>
      <c r="BJ401" s="17" t="s">
        <v>81</v>
      </c>
      <c r="BK401" s="255">
        <f>ROUND(I401*H401,2)</f>
        <v>0</v>
      </c>
      <c r="BL401" s="17" t="s">
        <v>144</v>
      </c>
      <c r="BM401" s="254" t="s">
        <v>499</v>
      </c>
    </row>
    <row r="402" s="14" customFormat="1">
      <c r="A402" s="14"/>
      <c r="B402" s="267"/>
      <c r="C402" s="268"/>
      <c r="D402" s="258" t="s">
        <v>146</v>
      </c>
      <c r="E402" s="269" t="s">
        <v>1</v>
      </c>
      <c r="F402" s="270" t="s">
        <v>500</v>
      </c>
      <c r="G402" s="268"/>
      <c r="H402" s="271">
        <v>9</v>
      </c>
      <c r="I402" s="272"/>
      <c r="J402" s="268"/>
      <c r="K402" s="268"/>
      <c r="L402" s="273"/>
      <c r="M402" s="274"/>
      <c r="N402" s="275"/>
      <c r="O402" s="275"/>
      <c r="P402" s="275"/>
      <c r="Q402" s="275"/>
      <c r="R402" s="275"/>
      <c r="S402" s="275"/>
      <c r="T402" s="27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7" t="s">
        <v>146</v>
      </c>
      <c r="AU402" s="277" t="s">
        <v>83</v>
      </c>
      <c r="AV402" s="14" t="s">
        <v>83</v>
      </c>
      <c r="AW402" s="14" t="s">
        <v>30</v>
      </c>
      <c r="AX402" s="14" t="s">
        <v>73</v>
      </c>
      <c r="AY402" s="277" t="s">
        <v>137</v>
      </c>
    </row>
    <row r="403" s="15" customFormat="1">
      <c r="A403" s="15"/>
      <c r="B403" s="278"/>
      <c r="C403" s="279"/>
      <c r="D403" s="258" t="s">
        <v>146</v>
      </c>
      <c r="E403" s="280" t="s">
        <v>1</v>
      </c>
      <c r="F403" s="281" t="s">
        <v>150</v>
      </c>
      <c r="G403" s="279"/>
      <c r="H403" s="282">
        <v>9</v>
      </c>
      <c r="I403" s="283"/>
      <c r="J403" s="279"/>
      <c r="K403" s="279"/>
      <c r="L403" s="284"/>
      <c r="M403" s="285"/>
      <c r="N403" s="286"/>
      <c r="O403" s="286"/>
      <c r="P403" s="286"/>
      <c r="Q403" s="286"/>
      <c r="R403" s="286"/>
      <c r="S403" s="286"/>
      <c r="T403" s="28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8" t="s">
        <v>146</v>
      </c>
      <c r="AU403" s="288" t="s">
        <v>83</v>
      </c>
      <c r="AV403" s="15" t="s">
        <v>144</v>
      </c>
      <c r="AW403" s="15" t="s">
        <v>30</v>
      </c>
      <c r="AX403" s="15" t="s">
        <v>81</v>
      </c>
      <c r="AY403" s="288" t="s">
        <v>137</v>
      </c>
    </row>
    <row r="404" s="2" customFormat="1" ht="24" customHeight="1">
      <c r="A404" s="38"/>
      <c r="B404" s="39"/>
      <c r="C404" s="289" t="s">
        <v>501</v>
      </c>
      <c r="D404" s="289" t="s">
        <v>274</v>
      </c>
      <c r="E404" s="290" t="s">
        <v>502</v>
      </c>
      <c r="F404" s="291" t="s">
        <v>503</v>
      </c>
      <c r="G404" s="292" t="s">
        <v>267</v>
      </c>
      <c r="H404" s="293">
        <v>2</v>
      </c>
      <c r="I404" s="294"/>
      <c r="J404" s="295">
        <f>ROUND(I404*H404,2)</f>
        <v>0</v>
      </c>
      <c r="K404" s="291" t="s">
        <v>1</v>
      </c>
      <c r="L404" s="296"/>
      <c r="M404" s="297" t="s">
        <v>1</v>
      </c>
      <c r="N404" s="298" t="s">
        <v>38</v>
      </c>
      <c r="O404" s="91"/>
      <c r="P404" s="252">
        <f>O404*H404</f>
        <v>0</v>
      </c>
      <c r="Q404" s="252">
        <v>0.019699999999999999</v>
      </c>
      <c r="R404" s="252">
        <f>Q404*H404</f>
        <v>0.039399999999999998</v>
      </c>
      <c r="S404" s="252">
        <v>0</v>
      </c>
      <c r="T404" s="25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54" t="s">
        <v>182</v>
      </c>
      <c r="AT404" s="254" t="s">
        <v>274</v>
      </c>
      <c r="AU404" s="254" t="s">
        <v>83</v>
      </c>
      <c r="AY404" s="17" t="s">
        <v>137</v>
      </c>
      <c r="BE404" s="255">
        <f>IF(N404="základní",J404,0)</f>
        <v>0</v>
      </c>
      <c r="BF404" s="255">
        <f>IF(N404="snížená",J404,0)</f>
        <v>0</v>
      </c>
      <c r="BG404" s="255">
        <f>IF(N404="zákl. přenesená",J404,0)</f>
        <v>0</v>
      </c>
      <c r="BH404" s="255">
        <f>IF(N404="sníž. přenesená",J404,0)</f>
        <v>0</v>
      </c>
      <c r="BI404" s="255">
        <f>IF(N404="nulová",J404,0)</f>
        <v>0</v>
      </c>
      <c r="BJ404" s="17" t="s">
        <v>81</v>
      </c>
      <c r="BK404" s="255">
        <f>ROUND(I404*H404,2)</f>
        <v>0</v>
      </c>
      <c r="BL404" s="17" t="s">
        <v>144</v>
      </c>
      <c r="BM404" s="254" t="s">
        <v>504</v>
      </c>
    </row>
    <row r="405" s="2" customFormat="1" ht="24" customHeight="1">
      <c r="A405" s="38"/>
      <c r="B405" s="39"/>
      <c r="C405" s="289" t="s">
        <v>505</v>
      </c>
      <c r="D405" s="289" t="s">
        <v>274</v>
      </c>
      <c r="E405" s="290" t="s">
        <v>506</v>
      </c>
      <c r="F405" s="291" t="s">
        <v>507</v>
      </c>
      <c r="G405" s="292" t="s">
        <v>267</v>
      </c>
      <c r="H405" s="293">
        <v>7</v>
      </c>
      <c r="I405" s="294"/>
      <c r="J405" s="295">
        <f>ROUND(I405*H405,2)</f>
        <v>0</v>
      </c>
      <c r="K405" s="291" t="s">
        <v>1</v>
      </c>
      <c r="L405" s="296"/>
      <c r="M405" s="297" t="s">
        <v>1</v>
      </c>
      <c r="N405" s="298" t="s">
        <v>38</v>
      </c>
      <c r="O405" s="91"/>
      <c r="P405" s="252">
        <f>O405*H405</f>
        <v>0</v>
      </c>
      <c r="Q405" s="252">
        <v>0.019699999999999999</v>
      </c>
      <c r="R405" s="252">
        <f>Q405*H405</f>
        <v>0.1379</v>
      </c>
      <c r="S405" s="252">
        <v>0</v>
      </c>
      <c r="T405" s="25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54" t="s">
        <v>182</v>
      </c>
      <c r="AT405" s="254" t="s">
        <v>274</v>
      </c>
      <c r="AU405" s="254" t="s">
        <v>83</v>
      </c>
      <c r="AY405" s="17" t="s">
        <v>137</v>
      </c>
      <c r="BE405" s="255">
        <f>IF(N405="základní",J405,0)</f>
        <v>0</v>
      </c>
      <c r="BF405" s="255">
        <f>IF(N405="snížená",J405,0)</f>
        <v>0</v>
      </c>
      <c r="BG405" s="255">
        <f>IF(N405="zákl. přenesená",J405,0)</f>
        <v>0</v>
      </c>
      <c r="BH405" s="255">
        <f>IF(N405="sníž. přenesená",J405,0)</f>
        <v>0</v>
      </c>
      <c r="BI405" s="255">
        <f>IF(N405="nulová",J405,0)</f>
        <v>0</v>
      </c>
      <c r="BJ405" s="17" t="s">
        <v>81</v>
      </c>
      <c r="BK405" s="255">
        <f>ROUND(I405*H405,2)</f>
        <v>0</v>
      </c>
      <c r="BL405" s="17" t="s">
        <v>144</v>
      </c>
      <c r="BM405" s="254" t="s">
        <v>508</v>
      </c>
    </row>
    <row r="406" s="2" customFormat="1" ht="24" customHeight="1">
      <c r="A406" s="38"/>
      <c r="B406" s="39"/>
      <c r="C406" s="243" t="s">
        <v>509</v>
      </c>
      <c r="D406" s="243" t="s">
        <v>139</v>
      </c>
      <c r="E406" s="244" t="s">
        <v>510</v>
      </c>
      <c r="F406" s="245" t="s">
        <v>511</v>
      </c>
      <c r="G406" s="246" t="s">
        <v>267</v>
      </c>
      <c r="H406" s="247">
        <v>1</v>
      </c>
      <c r="I406" s="248"/>
      <c r="J406" s="249">
        <f>ROUND(I406*H406,2)</f>
        <v>0</v>
      </c>
      <c r="K406" s="245" t="s">
        <v>143</v>
      </c>
      <c r="L406" s="44"/>
      <c r="M406" s="250" t="s">
        <v>1</v>
      </c>
      <c r="N406" s="251" t="s">
        <v>38</v>
      </c>
      <c r="O406" s="91"/>
      <c r="P406" s="252">
        <f>O406*H406</f>
        <v>0</v>
      </c>
      <c r="Q406" s="252">
        <v>0.0038</v>
      </c>
      <c r="R406" s="252">
        <f>Q406*H406</f>
        <v>0.0038</v>
      </c>
      <c r="S406" s="252">
        <v>0</v>
      </c>
      <c r="T406" s="25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54" t="s">
        <v>144</v>
      </c>
      <c r="AT406" s="254" t="s">
        <v>139</v>
      </c>
      <c r="AU406" s="254" t="s">
        <v>83</v>
      </c>
      <c r="AY406" s="17" t="s">
        <v>137</v>
      </c>
      <c r="BE406" s="255">
        <f>IF(N406="základní",J406,0)</f>
        <v>0</v>
      </c>
      <c r="BF406" s="255">
        <f>IF(N406="snížená",J406,0)</f>
        <v>0</v>
      </c>
      <c r="BG406" s="255">
        <f>IF(N406="zákl. přenesená",J406,0)</f>
        <v>0</v>
      </c>
      <c r="BH406" s="255">
        <f>IF(N406="sníž. přenesená",J406,0)</f>
        <v>0</v>
      </c>
      <c r="BI406" s="255">
        <f>IF(N406="nulová",J406,0)</f>
        <v>0</v>
      </c>
      <c r="BJ406" s="17" t="s">
        <v>81</v>
      </c>
      <c r="BK406" s="255">
        <f>ROUND(I406*H406,2)</f>
        <v>0</v>
      </c>
      <c r="BL406" s="17" t="s">
        <v>144</v>
      </c>
      <c r="BM406" s="254" t="s">
        <v>512</v>
      </c>
    </row>
    <row r="407" s="14" customFormat="1">
      <c r="A407" s="14"/>
      <c r="B407" s="267"/>
      <c r="C407" s="268"/>
      <c r="D407" s="258" t="s">
        <v>146</v>
      </c>
      <c r="E407" s="269" t="s">
        <v>1</v>
      </c>
      <c r="F407" s="270" t="s">
        <v>513</v>
      </c>
      <c r="G407" s="268"/>
      <c r="H407" s="271">
        <v>1</v>
      </c>
      <c r="I407" s="272"/>
      <c r="J407" s="268"/>
      <c r="K407" s="268"/>
      <c r="L407" s="273"/>
      <c r="M407" s="274"/>
      <c r="N407" s="275"/>
      <c r="O407" s="275"/>
      <c r="P407" s="275"/>
      <c r="Q407" s="275"/>
      <c r="R407" s="275"/>
      <c r="S407" s="275"/>
      <c r="T407" s="27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7" t="s">
        <v>146</v>
      </c>
      <c r="AU407" s="277" t="s">
        <v>83</v>
      </c>
      <c r="AV407" s="14" t="s">
        <v>83</v>
      </c>
      <c r="AW407" s="14" t="s">
        <v>30</v>
      </c>
      <c r="AX407" s="14" t="s">
        <v>73</v>
      </c>
      <c r="AY407" s="277" t="s">
        <v>137</v>
      </c>
    </row>
    <row r="408" s="15" customFormat="1">
      <c r="A408" s="15"/>
      <c r="B408" s="278"/>
      <c r="C408" s="279"/>
      <c r="D408" s="258" t="s">
        <v>146</v>
      </c>
      <c r="E408" s="280" t="s">
        <v>1</v>
      </c>
      <c r="F408" s="281" t="s">
        <v>150</v>
      </c>
      <c r="G408" s="279"/>
      <c r="H408" s="282">
        <v>1</v>
      </c>
      <c r="I408" s="283"/>
      <c r="J408" s="279"/>
      <c r="K408" s="279"/>
      <c r="L408" s="284"/>
      <c r="M408" s="285"/>
      <c r="N408" s="286"/>
      <c r="O408" s="286"/>
      <c r="P408" s="286"/>
      <c r="Q408" s="286"/>
      <c r="R408" s="286"/>
      <c r="S408" s="286"/>
      <c r="T408" s="28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8" t="s">
        <v>146</v>
      </c>
      <c r="AU408" s="288" t="s">
        <v>83</v>
      </c>
      <c r="AV408" s="15" t="s">
        <v>144</v>
      </c>
      <c r="AW408" s="15" t="s">
        <v>30</v>
      </c>
      <c r="AX408" s="15" t="s">
        <v>81</v>
      </c>
      <c r="AY408" s="288" t="s">
        <v>137</v>
      </c>
    </row>
    <row r="409" s="2" customFormat="1" ht="24" customHeight="1">
      <c r="A409" s="38"/>
      <c r="B409" s="39"/>
      <c r="C409" s="289" t="s">
        <v>514</v>
      </c>
      <c r="D409" s="289" t="s">
        <v>274</v>
      </c>
      <c r="E409" s="290" t="s">
        <v>515</v>
      </c>
      <c r="F409" s="291" t="s">
        <v>516</v>
      </c>
      <c r="G409" s="292" t="s">
        <v>267</v>
      </c>
      <c r="H409" s="293">
        <v>1</v>
      </c>
      <c r="I409" s="294"/>
      <c r="J409" s="295">
        <f>ROUND(I409*H409,2)</f>
        <v>0</v>
      </c>
      <c r="K409" s="291" t="s">
        <v>1</v>
      </c>
      <c r="L409" s="296"/>
      <c r="M409" s="297" t="s">
        <v>1</v>
      </c>
      <c r="N409" s="298" t="s">
        <v>38</v>
      </c>
      <c r="O409" s="91"/>
      <c r="P409" s="252">
        <f>O409*H409</f>
        <v>0</v>
      </c>
      <c r="Q409" s="252">
        <v>0.029899999999999999</v>
      </c>
      <c r="R409" s="252">
        <f>Q409*H409</f>
        <v>0.029899999999999999</v>
      </c>
      <c r="S409" s="252">
        <v>0</v>
      </c>
      <c r="T409" s="25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54" t="s">
        <v>182</v>
      </c>
      <c r="AT409" s="254" t="s">
        <v>274</v>
      </c>
      <c r="AU409" s="254" t="s">
        <v>83</v>
      </c>
      <c r="AY409" s="17" t="s">
        <v>137</v>
      </c>
      <c r="BE409" s="255">
        <f>IF(N409="základní",J409,0)</f>
        <v>0</v>
      </c>
      <c r="BF409" s="255">
        <f>IF(N409="snížená",J409,0)</f>
        <v>0</v>
      </c>
      <c r="BG409" s="255">
        <f>IF(N409="zákl. přenesená",J409,0)</f>
        <v>0</v>
      </c>
      <c r="BH409" s="255">
        <f>IF(N409="sníž. přenesená",J409,0)</f>
        <v>0</v>
      </c>
      <c r="BI409" s="255">
        <f>IF(N409="nulová",J409,0)</f>
        <v>0</v>
      </c>
      <c r="BJ409" s="17" t="s">
        <v>81</v>
      </c>
      <c r="BK409" s="255">
        <f>ROUND(I409*H409,2)</f>
        <v>0</v>
      </c>
      <c r="BL409" s="17" t="s">
        <v>144</v>
      </c>
      <c r="BM409" s="254" t="s">
        <v>517</v>
      </c>
    </row>
    <row r="410" s="2" customFormat="1" ht="24" customHeight="1">
      <c r="A410" s="38"/>
      <c r="B410" s="39"/>
      <c r="C410" s="243" t="s">
        <v>518</v>
      </c>
      <c r="D410" s="243" t="s">
        <v>139</v>
      </c>
      <c r="E410" s="244" t="s">
        <v>519</v>
      </c>
      <c r="F410" s="245" t="s">
        <v>520</v>
      </c>
      <c r="G410" s="246" t="s">
        <v>185</v>
      </c>
      <c r="H410" s="247">
        <v>11.6</v>
      </c>
      <c r="I410" s="248"/>
      <c r="J410" s="249">
        <f>ROUND(I410*H410,2)</f>
        <v>0</v>
      </c>
      <c r="K410" s="245" t="s">
        <v>143</v>
      </c>
      <c r="L410" s="44"/>
      <c r="M410" s="250" t="s">
        <v>1</v>
      </c>
      <c r="N410" s="251" t="s">
        <v>38</v>
      </c>
      <c r="O410" s="91"/>
      <c r="P410" s="252">
        <f>O410*H410</f>
        <v>0</v>
      </c>
      <c r="Q410" s="252">
        <v>0</v>
      </c>
      <c r="R410" s="252">
        <f>Q410*H410</f>
        <v>0</v>
      </c>
      <c r="S410" s="252">
        <v>0</v>
      </c>
      <c r="T410" s="25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54" t="s">
        <v>144</v>
      </c>
      <c r="AT410" s="254" t="s">
        <v>139</v>
      </c>
      <c r="AU410" s="254" t="s">
        <v>83</v>
      </c>
      <c r="AY410" s="17" t="s">
        <v>137</v>
      </c>
      <c r="BE410" s="255">
        <f>IF(N410="základní",J410,0)</f>
        <v>0</v>
      </c>
      <c r="BF410" s="255">
        <f>IF(N410="snížená",J410,0)</f>
        <v>0</v>
      </c>
      <c r="BG410" s="255">
        <f>IF(N410="zákl. přenesená",J410,0)</f>
        <v>0</v>
      </c>
      <c r="BH410" s="255">
        <f>IF(N410="sníž. přenesená",J410,0)</f>
        <v>0</v>
      </c>
      <c r="BI410" s="255">
        <f>IF(N410="nulová",J410,0)</f>
        <v>0</v>
      </c>
      <c r="BJ410" s="17" t="s">
        <v>81</v>
      </c>
      <c r="BK410" s="255">
        <f>ROUND(I410*H410,2)</f>
        <v>0</v>
      </c>
      <c r="BL410" s="17" t="s">
        <v>144</v>
      </c>
      <c r="BM410" s="254" t="s">
        <v>521</v>
      </c>
    </row>
    <row r="411" s="14" customFormat="1">
      <c r="A411" s="14"/>
      <c r="B411" s="267"/>
      <c r="C411" s="268"/>
      <c r="D411" s="258" t="s">
        <v>146</v>
      </c>
      <c r="E411" s="269" t="s">
        <v>1</v>
      </c>
      <c r="F411" s="270" t="s">
        <v>522</v>
      </c>
      <c r="G411" s="268"/>
      <c r="H411" s="271">
        <v>11.6</v>
      </c>
      <c r="I411" s="272"/>
      <c r="J411" s="268"/>
      <c r="K411" s="268"/>
      <c r="L411" s="273"/>
      <c r="M411" s="274"/>
      <c r="N411" s="275"/>
      <c r="O411" s="275"/>
      <c r="P411" s="275"/>
      <c r="Q411" s="275"/>
      <c r="R411" s="275"/>
      <c r="S411" s="275"/>
      <c r="T411" s="27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7" t="s">
        <v>146</v>
      </c>
      <c r="AU411" s="277" t="s">
        <v>83</v>
      </c>
      <c r="AV411" s="14" t="s">
        <v>83</v>
      </c>
      <c r="AW411" s="14" t="s">
        <v>30</v>
      </c>
      <c r="AX411" s="14" t="s">
        <v>73</v>
      </c>
      <c r="AY411" s="277" t="s">
        <v>137</v>
      </c>
    </row>
    <row r="412" s="15" customFormat="1">
      <c r="A412" s="15"/>
      <c r="B412" s="278"/>
      <c r="C412" s="279"/>
      <c r="D412" s="258" t="s">
        <v>146</v>
      </c>
      <c r="E412" s="280" t="s">
        <v>1</v>
      </c>
      <c r="F412" s="281" t="s">
        <v>150</v>
      </c>
      <c r="G412" s="279"/>
      <c r="H412" s="282">
        <v>11.6</v>
      </c>
      <c r="I412" s="283"/>
      <c r="J412" s="279"/>
      <c r="K412" s="279"/>
      <c r="L412" s="284"/>
      <c r="M412" s="285"/>
      <c r="N412" s="286"/>
      <c r="O412" s="286"/>
      <c r="P412" s="286"/>
      <c r="Q412" s="286"/>
      <c r="R412" s="286"/>
      <c r="S412" s="286"/>
      <c r="T412" s="28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88" t="s">
        <v>146</v>
      </c>
      <c r="AU412" s="288" t="s">
        <v>83</v>
      </c>
      <c r="AV412" s="15" t="s">
        <v>144</v>
      </c>
      <c r="AW412" s="15" t="s">
        <v>30</v>
      </c>
      <c r="AX412" s="15" t="s">
        <v>81</v>
      </c>
      <c r="AY412" s="288" t="s">
        <v>137</v>
      </c>
    </row>
    <row r="413" s="2" customFormat="1" ht="16.5" customHeight="1">
      <c r="A413" s="38"/>
      <c r="B413" s="39"/>
      <c r="C413" s="289" t="s">
        <v>523</v>
      </c>
      <c r="D413" s="289" t="s">
        <v>274</v>
      </c>
      <c r="E413" s="290" t="s">
        <v>524</v>
      </c>
      <c r="F413" s="291" t="s">
        <v>525</v>
      </c>
      <c r="G413" s="292" t="s">
        <v>185</v>
      </c>
      <c r="H413" s="293">
        <v>11.6</v>
      </c>
      <c r="I413" s="294"/>
      <c r="J413" s="295">
        <f>ROUND(I413*H413,2)</f>
        <v>0</v>
      </c>
      <c r="K413" s="291" t="s">
        <v>1</v>
      </c>
      <c r="L413" s="296"/>
      <c r="M413" s="297" t="s">
        <v>1</v>
      </c>
      <c r="N413" s="298" t="s">
        <v>38</v>
      </c>
      <c r="O413" s="91"/>
      <c r="P413" s="252">
        <f>O413*H413</f>
        <v>0</v>
      </c>
      <c r="Q413" s="252">
        <v>0.00214</v>
      </c>
      <c r="R413" s="252">
        <f>Q413*H413</f>
        <v>0.024823999999999999</v>
      </c>
      <c r="S413" s="252">
        <v>0</v>
      </c>
      <c r="T413" s="25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54" t="s">
        <v>182</v>
      </c>
      <c r="AT413" s="254" t="s">
        <v>274</v>
      </c>
      <c r="AU413" s="254" t="s">
        <v>83</v>
      </c>
      <c r="AY413" s="17" t="s">
        <v>137</v>
      </c>
      <c r="BE413" s="255">
        <f>IF(N413="základní",J413,0)</f>
        <v>0</v>
      </c>
      <c r="BF413" s="255">
        <f>IF(N413="snížená",J413,0)</f>
        <v>0</v>
      </c>
      <c r="BG413" s="255">
        <f>IF(N413="zákl. přenesená",J413,0)</f>
        <v>0</v>
      </c>
      <c r="BH413" s="255">
        <f>IF(N413="sníž. přenesená",J413,0)</f>
        <v>0</v>
      </c>
      <c r="BI413" s="255">
        <f>IF(N413="nulová",J413,0)</f>
        <v>0</v>
      </c>
      <c r="BJ413" s="17" t="s">
        <v>81</v>
      </c>
      <c r="BK413" s="255">
        <f>ROUND(I413*H413,2)</f>
        <v>0</v>
      </c>
      <c r="BL413" s="17" t="s">
        <v>144</v>
      </c>
      <c r="BM413" s="254" t="s">
        <v>526</v>
      </c>
    </row>
    <row r="414" s="2" customFormat="1" ht="24" customHeight="1">
      <c r="A414" s="38"/>
      <c r="B414" s="39"/>
      <c r="C414" s="243" t="s">
        <v>527</v>
      </c>
      <c r="D414" s="243" t="s">
        <v>139</v>
      </c>
      <c r="E414" s="244" t="s">
        <v>528</v>
      </c>
      <c r="F414" s="245" t="s">
        <v>529</v>
      </c>
      <c r="G414" s="246" t="s">
        <v>185</v>
      </c>
      <c r="H414" s="247">
        <v>3707.1999999999998</v>
      </c>
      <c r="I414" s="248"/>
      <c r="J414" s="249">
        <f>ROUND(I414*H414,2)</f>
        <v>0</v>
      </c>
      <c r="K414" s="245" t="s">
        <v>143</v>
      </c>
      <c r="L414" s="44"/>
      <c r="M414" s="250" t="s">
        <v>1</v>
      </c>
      <c r="N414" s="251" t="s">
        <v>38</v>
      </c>
      <c r="O414" s="91"/>
      <c r="P414" s="252">
        <f>O414*H414</f>
        <v>0</v>
      </c>
      <c r="Q414" s="252">
        <v>0</v>
      </c>
      <c r="R414" s="252">
        <f>Q414*H414</f>
        <v>0</v>
      </c>
      <c r="S414" s="252">
        <v>0</v>
      </c>
      <c r="T414" s="25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54" t="s">
        <v>144</v>
      </c>
      <c r="AT414" s="254" t="s">
        <v>139</v>
      </c>
      <c r="AU414" s="254" t="s">
        <v>83</v>
      </c>
      <c r="AY414" s="17" t="s">
        <v>137</v>
      </c>
      <c r="BE414" s="255">
        <f>IF(N414="základní",J414,0)</f>
        <v>0</v>
      </c>
      <c r="BF414" s="255">
        <f>IF(N414="snížená",J414,0)</f>
        <v>0</v>
      </c>
      <c r="BG414" s="255">
        <f>IF(N414="zákl. přenesená",J414,0)</f>
        <v>0</v>
      </c>
      <c r="BH414" s="255">
        <f>IF(N414="sníž. přenesená",J414,0)</f>
        <v>0</v>
      </c>
      <c r="BI414" s="255">
        <f>IF(N414="nulová",J414,0)</f>
        <v>0</v>
      </c>
      <c r="BJ414" s="17" t="s">
        <v>81</v>
      </c>
      <c r="BK414" s="255">
        <f>ROUND(I414*H414,2)</f>
        <v>0</v>
      </c>
      <c r="BL414" s="17" t="s">
        <v>144</v>
      </c>
      <c r="BM414" s="254" t="s">
        <v>530</v>
      </c>
    </row>
    <row r="415" s="14" customFormat="1">
      <c r="A415" s="14"/>
      <c r="B415" s="267"/>
      <c r="C415" s="268"/>
      <c r="D415" s="258" t="s">
        <v>146</v>
      </c>
      <c r="E415" s="269" t="s">
        <v>1</v>
      </c>
      <c r="F415" s="270" t="s">
        <v>531</v>
      </c>
      <c r="G415" s="268"/>
      <c r="H415" s="271">
        <v>3698.4000000000001</v>
      </c>
      <c r="I415" s="272"/>
      <c r="J415" s="268"/>
      <c r="K415" s="268"/>
      <c r="L415" s="273"/>
      <c r="M415" s="274"/>
      <c r="N415" s="275"/>
      <c r="O415" s="275"/>
      <c r="P415" s="275"/>
      <c r="Q415" s="275"/>
      <c r="R415" s="275"/>
      <c r="S415" s="275"/>
      <c r="T415" s="27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7" t="s">
        <v>146</v>
      </c>
      <c r="AU415" s="277" t="s">
        <v>83</v>
      </c>
      <c r="AV415" s="14" t="s">
        <v>83</v>
      </c>
      <c r="AW415" s="14" t="s">
        <v>30</v>
      </c>
      <c r="AX415" s="14" t="s">
        <v>73</v>
      </c>
      <c r="AY415" s="277" t="s">
        <v>137</v>
      </c>
    </row>
    <row r="416" s="14" customFormat="1">
      <c r="A416" s="14"/>
      <c r="B416" s="267"/>
      <c r="C416" s="268"/>
      <c r="D416" s="258" t="s">
        <v>146</v>
      </c>
      <c r="E416" s="269" t="s">
        <v>1</v>
      </c>
      <c r="F416" s="270" t="s">
        <v>532</v>
      </c>
      <c r="G416" s="268"/>
      <c r="H416" s="271">
        <v>8.8000000000000007</v>
      </c>
      <c r="I416" s="272"/>
      <c r="J416" s="268"/>
      <c r="K416" s="268"/>
      <c r="L416" s="273"/>
      <c r="M416" s="274"/>
      <c r="N416" s="275"/>
      <c r="O416" s="275"/>
      <c r="P416" s="275"/>
      <c r="Q416" s="275"/>
      <c r="R416" s="275"/>
      <c r="S416" s="275"/>
      <c r="T416" s="27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7" t="s">
        <v>146</v>
      </c>
      <c r="AU416" s="277" t="s">
        <v>83</v>
      </c>
      <c r="AV416" s="14" t="s">
        <v>83</v>
      </c>
      <c r="AW416" s="14" t="s">
        <v>30</v>
      </c>
      <c r="AX416" s="14" t="s">
        <v>73</v>
      </c>
      <c r="AY416" s="277" t="s">
        <v>137</v>
      </c>
    </row>
    <row r="417" s="15" customFormat="1">
      <c r="A417" s="15"/>
      <c r="B417" s="278"/>
      <c r="C417" s="279"/>
      <c r="D417" s="258" t="s">
        <v>146</v>
      </c>
      <c r="E417" s="280" t="s">
        <v>1</v>
      </c>
      <c r="F417" s="281" t="s">
        <v>150</v>
      </c>
      <c r="G417" s="279"/>
      <c r="H417" s="282">
        <v>3707.1999999999998</v>
      </c>
      <c r="I417" s="283"/>
      <c r="J417" s="279"/>
      <c r="K417" s="279"/>
      <c r="L417" s="284"/>
      <c r="M417" s="285"/>
      <c r="N417" s="286"/>
      <c r="O417" s="286"/>
      <c r="P417" s="286"/>
      <c r="Q417" s="286"/>
      <c r="R417" s="286"/>
      <c r="S417" s="286"/>
      <c r="T417" s="28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8" t="s">
        <v>146</v>
      </c>
      <c r="AU417" s="288" t="s">
        <v>83</v>
      </c>
      <c r="AV417" s="15" t="s">
        <v>144</v>
      </c>
      <c r="AW417" s="15" t="s">
        <v>30</v>
      </c>
      <c r="AX417" s="15" t="s">
        <v>81</v>
      </c>
      <c r="AY417" s="288" t="s">
        <v>137</v>
      </c>
    </row>
    <row r="418" s="2" customFormat="1" ht="16.5" customHeight="1">
      <c r="A418" s="38"/>
      <c r="B418" s="39"/>
      <c r="C418" s="289" t="s">
        <v>533</v>
      </c>
      <c r="D418" s="289" t="s">
        <v>274</v>
      </c>
      <c r="E418" s="290" t="s">
        <v>534</v>
      </c>
      <c r="F418" s="291" t="s">
        <v>535</v>
      </c>
      <c r="G418" s="292" t="s">
        <v>185</v>
      </c>
      <c r="H418" s="293">
        <v>3707.1999999999998</v>
      </c>
      <c r="I418" s="294"/>
      <c r="J418" s="295">
        <f>ROUND(I418*H418,2)</f>
        <v>0</v>
      </c>
      <c r="K418" s="291" t="s">
        <v>1</v>
      </c>
      <c r="L418" s="296"/>
      <c r="M418" s="297" t="s">
        <v>1</v>
      </c>
      <c r="N418" s="298" t="s">
        <v>38</v>
      </c>
      <c r="O418" s="91"/>
      <c r="P418" s="252">
        <f>O418*H418</f>
        <v>0</v>
      </c>
      <c r="Q418" s="252">
        <v>0.0031800000000000001</v>
      </c>
      <c r="R418" s="252">
        <f>Q418*H418</f>
        <v>11.788895999999999</v>
      </c>
      <c r="S418" s="252">
        <v>0</v>
      </c>
      <c r="T418" s="25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54" t="s">
        <v>182</v>
      </c>
      <c r="AT418" s="254" t="s">
        <v>274</v>
      </c>
      <c r="AU418" s="254" t="s">
        <v>83</v>
      </c>
      <c r="AY418" s="17" t="s">
        <v>137</v>
      </c>
      <c r="BE418" s="255">
        <f>IF(N418="základní",J418,0)</f>
        <v>0</v>
      </c>
      <c r="BF418" s="255">
        <f>IF(N418="snížená",J418,0)</f>
        <v>0</v>
      </c>
      <c r="BG418" s="255">
        <f>IF(N418="zákl. přenesená",J418,0)</f>
        <v>0</v>
      </c>
      <c r="BH418" s="255">
        <f>IF(N418="sníž. přenesená",J418,0)</f>
        <v>0</v>
      </c>
      <c r="BI418" s="255">
        <f>IF(N418="nulová",J418,0)</f>
        <v>0</v>
      </c>
      <c r="BJ418" s="17" t="s">
        <v>81</v>
      </c>
      <c r="BK418" s="255">
        <f>ROUND(I418*H418,2)</f>
        <v>0</v>
      </c>
      <c r="BL418" s="17" t="s">
        <v>144</v>
      </c>
      <c r="BM418" s="254" t="s">
        <v>536</v>
      </c>
    </row>
    <row r="419" s="2" customFormat="1" ht="24" customHeight="1">
      <c r="A419" s="38"/>
      <c r="B419" s="39"/>
      <c r="C419" s="243" t="s">
        <v>537</v>
      </c>
      <c r="D419" s="243" t="s">
        <v>139</v>
      </c>
      <c r="E419" s="244" t="s">
        <v>538</v>
      </c>
      <c r="F419" s="245" t="s">
        <v>539</v>
      </c>
      <c r="G419" s="246" t="s">
        <v>267</v>
      </c>
      <c r="H419" s="247">
        <v>2</v>
      </c>
      <c r="I419" s="248"/>
      <c r="J419" s="249">
        <f>ROUND(I419*H419,2)</f>
        <v>0</v>
      </c>
      <c r="K419" s="245" t="s">
        <v>1</v>
      </c>
      <c r="L419" s="44"/>
      <c r="M419" s="250" t="s">
        <v>1</v>
      </c>
      <c r="N419" s="251" t="s">
        <v>38</v>
      </c>
      <c r="O419" s="91"/>
      <c r="P419" s="252">
        <f>O419*H419</f>
        <v>0</v>
      </c>
      <c r="Q419" s="252">
        <v>0</v>
      </c>
      <c r="R419" s="252">
        <f>Q419*H419</f>
        <v>0</v>
      </c>
      <c r="S419" s="252">
        <v>0</v>
      </c>
      <c r="T419" s="25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54" t="s">
        <v>144</v>
      </c>
      <c r="AT419" s="254" t="s">
        <v>139</v>
      </c>
      <c r="AU419" s="254" t="s">
        <v>83</v>
      </c>
      <c r="AY419" s="17" t="s">
        <v>137</v>
      </c>
      <c r="BE419" s="255">
        <f>IF(N419="základní",J419,0)</f>
        <v>0</v>
      </c>
      <c r="BF419" s="255">
        <f>IF(N419="snížená",J419,0)</f>
        <v>0</v>
      </c>
      <c r="BG419" s="255">
        <f>IF(N419="zákl. přenesená",J419,0)</f>
        <v>0</v>
      </c>
      <c r="BH419" s="255">
        <f>IF(N419="sníž. přenesená",J419,0)</f>
        <v>0</v>
      </c>
      <c r="BI419" s="255">
        <f>IF(N419="nulová",J419,0)</f>
        <v>0</v>
      </c>
      <c r="BJ419" s="17" t="s">
        <v>81</v>
      </c>
      <c r="BK419" s="255">
        <f>ROUND(I419*H419,2)</f>
        <v>0</v>
      </c>
      <c r="BL419" s="17" t="s">
        <v>144</v>
      </c>
      <c r="BM419" s="254" t="s">
        <v>540</v>
      </c>
    </row>
    <row r="420" s="14" customFormat="1">
      <c r="A420" s="14"/>
      <c r="B420" s="267"/>
      <c r="C420" s="268"/>
      <c r="D420" s="258" t="s">
        <v>146</v>
      </c>
      <c r="E420" s="269" t="s">
        <v>1</v>
      </c>
      <c r="F420" s="270" t="s">
        <v>83</v>
      </c>
      <c r="G420" s="268"/>
      <c r="H420" s="271">
        <v>2</v>
      </c>
      <c r="I420" s="272"/>
      <c r="J420" s="268"/>
      <c r="K420" s="268"/>
      <c r="L420" s="273"/>
      <c r="M420" s="274"/>
      <c r="N420" s="275"/>
      <c r="O420" s="275"/>
      <c r="P420" s="275"/>
      <c r="Q420" s="275"/>
      <c r="R420" s="275"/>
      <c r="S420" s="275"/>
      <c r="T420" s="27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7" t="s">
        <v>146</v>
      </c>
      <c r="AU420" s="277" t="s">
        <v>83</v>
      </c>
      <c r="AV420" s="14" t="s">
        <v>83</v>
      </c>
      <c r="AW420" s="14" t="s">
        <v>30</v>
      </c>
      <c r="AX420" s="14" t="s">
        <v>73</v>
      </c>
      <c r="AY420" s="277" t="s">
        <v>137</v>
      </c>
    </row>
    <row r="421" s="15" customFormat="1">
      <c r="A421" s="15"/>
      <c r="B421" s="278"/>
      <c r="C421" s="279"/>
      <c r="D421" s="258" t="s">
        <v>146</v>
      </c>
      <c r="E421" s="280" t="s">
        <v>1</v>
      </c>
      <c r="F421" s="281" t="s">
        <v>150</v>
      </c>
      <c r="G421" s="279"/>
      <c r="H421" s="282">
        <v>2</v>
      </c>
      <c r="I421" s="283"/>
      <c r="J421" s="279"/>
      <c r="K421" s="279"/>
      <c r="L421" s="284"/>
      <c r="M421" s="285"/>
      <c r="N421" s="286"/>
      <c r="O421" s="286"/>
      <c r="P421" s="286"/>
      <c r="Q421" s="286"/>
      <c r="R421" s="286"/>
      <c r="S421" s="286"/>
      <c r="T421" s="28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8" t="s">
        <v>146</v>
      </c>
      <c r="AU421" s="288" t="s">
        <v>83</v>
      </c>
      <c r="AV421" s="15" t="s">
        <v>144</v>
      </c>
      <c r="AW421" s="15" t="s">
        <v>30</v>
      </c>
      <c r="AX421" s="15" t="s">
        <v>81</v>
      </c>
      <c r="AY421" s="288" t="s">
        <v>137</v>
      </c>
    </row>
    <row r="422" s="2" customFormat="1" ht="24" customHeight="1">
      <c r="A422" s="38"/>
      <c r="B422" s="39"/>
      <c r="C422" s="289" t="s">
        <v>541</v>
      </c>
      <c r="D422" s="289" t="s">
        <v>274</v>
      </c>
      <c r="E422" s="290" t="s">
        <v>542</v>
      </c>
      <c r="F422" s="291" t="s">
        <v>543</v>
      </c>
      <c r="G422" s="292" t="s">
        <v>267</v>
      </c>
      <c r="H422" s="293">
        <v>2</v>
      </c>
      <c r="I422" s="294"/>
      <c r="J422" s="295">
        <f>ROUND(I422*H422,2)</f>
        <v>0</v>
      </c>
      <c r="K422" s="291" t="s">
        <v>1</v>
      </c>
      <c r="L422" s="296"/>
      <c r="M422" s="297" t="s">
        <v>1</v>
      </c>
      <c r="N422" s="298" t="s">
        <v>38</v>
      </c>
      <c r="O422" s="91"/>
      <c r="P422" s="252">
        <f>O422*H422</f>
        <v>0</v>
      </c>
      <c r="Q422" s="252">
        <v>0.00048000000000000001</v>
      </c>
      <c r="R422" s="252">
        <f>Q422*H422</f>
        <v>0.00096000000000000002</v>
      </c>
      <c r="S422" s="252">
        <v>0</v>
      </c>
      <c r="T422" s="25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54" t="s">
        <v>182</v>
      </c>
      <c r="AT422" s="254" t="s">
        <v>274</v>
      </c>
      <c r="AU422" s="254" t="s">
        <v>83</v>
      </c>
      <c r="AY422" s="17" t="s">
        <v>137</v>
      </c>
      <c r="BE422" s="255">
        <f>IF(N422="základní",J422,0)</f>
        <v>0</v>
      </c>
      <c r="BF422" s="255">
        <f>IF(N422="snížená",J422,0)</f>
        <v>0</v>
      </c>
      <c r="BG422" s="255">
        <f>IF(N422="zákl. přenesená",J422,0)</f>
        <v>0</v>
      </c>
      <c r="BH422" s="255">
        <f>IF(N422="sníž. přenesená",J422,0)</f>
        <v>0</v>
      </c>
      <c r="BI422" s="255">
        <f>IF(N422="nulová",J422,0)</f>
        <v>0</v>
      </c>
      <c r="BJ422" s="17" t="s">
        <v>81</v>
      </c>
      <c r="BK422" s="255">
        <f>ROUND(I422*H422,2)</f>
        <v>0</v>
      </c>
      <c r="BL422" s="17" t="s">
        <v>144</v>
      </c>
      <c r="BM422" s="254" t="s">
        <v>544</v>
      </c>
    </row>
    <row r="423" s="2" customFormat="1" ht="24" customHeight="1">
      <c r="A423" s="38"/>
      <c r="B423" s="39"/>
      <c r="C423" s="243" t="s">
        <v>545</v>
      </c>
      <c r="D423" s="243" t="s">
        <v>139</v>
      </c>
      <c r="E423" s="244" t="s">
        <v>546</v>
      </c>
      <c r="F423" s="245" t="s">
        <v>547</v>
      </c>
      <c r="G423" s="246" t="s">
        <v>267</v>
      </c>
      <c r="H423" s="247">
        <v>68</v>
      </c>
      <c r="I423" s="248"/>
      <c r="J423" s="249">
        <f>ROUND(I423*H423,2)</f>
        <v>0</v>
      </c>
      <c r="K423" s="245" t="s">
        <v>1</v>
      </c>
      <c r="L423" s="44"/>
      <c r="M423" s="250" t="s">
        <v>1</v>
      </c>
      <c r="N423" s="251" t="s">
        <v>38</v>
      </c>
      <c r="O423" s="91"/>
      <c r="P423" s="252">
        <f>O423*H423</f>
        <v>0</v>
      </c>
      <c r="Q423" s="252">
        <v>0</v>
      </c>
      <c r="R423" s="252">
        <f>Q423*H423</f>
        <v>0</v>
      </c>
      <c r="S423" s="252">
        <v>0</v>
      </c>
      <c r="T423" s="25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54" t="s">
        <v>144</v>
      </c>
      <c r="AT423" s="254" t="s">
        <v>139</v>
      </c>
      <c r="AU423" s="254" t="s">
        <v>83</v>
      </c>
      <c r="AY423" s="17" t="s">
        <v>137</v>
      </c>
      <c r="BE423" s="255">
        <f>IF(N423="základní",J423,0)</f>
        <v>0</v>
      </c>
      <c r="BF423" s="255">
        <f>IF(N423="snížená",J423,0)</f>
        <v>0</v>
      </c>
      <c r="BG423" s="255">
        <f>IF(N423="zákl. přenesená",J423,0)</f>
        <v>0</v>
      </c>
      <c r="BH423" s="255">
        <f>IF(N423="sníž. přenesená",J423,0)</f>
        <v>0</v>
      </c>
      <c r="BI423" s="255">
        <f>IF(N423="nulová",J423,0)</f>
        <v>0</v>
      </c>
      <c r="BJ423" s="17" t="s">
        <v>81</v>
      </c>
      <c r="BK423" s="255">
        <f>ROUND(I423*H423,2)</f>
        <v>0</v>
      </c>
      <c r="BL423" s="17" t="s">
        <v>144</v>
      </c>
      <c r="BM423" s="254" t="s">
        <v>548</v>
      </c>
    </row>
    <row r="424" s="14" customFormat="1">
      <c r="A424" s="14"/>
      <c r="B424" s="267"/>
      <c r="C424" s="268"/>
      <c r="D424" s="258" t="s">
        <v>146</v>
      </c>
      <c r="E424" s="269" t="s">
        <v>1</v>
      </c>
      <c r="F424" s="270" t="s">
        <v>549</v>
      </c>
      <c r="G424" s="268"/>
      <c r="H424" s="271">
        <v>68</v>
      </c>
      <c r="I424" s="272"/>
      <c r="J424" s="268"/>
      <c r="K424" s="268"/>
      <c r="L424" s="273"/>
      <c r="M424" s="274"/>
      <c r="N424" s="275"/>
      <c r="O424" s="275"/>
      <c r="P424" s="275"/>
      <c r="Q424" s="275"/>
      <c r="R424" s="275"/>
      <c r="S424" s="275"/>
      <c r="T424" s="27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7" t="s">
        <v>146</v>
      </c>
      <c r="AU424" s="277" t="s">
        <v>83</v>
      </c>
      <c r="AV424" s="14" t="s">
        <v>83</v>
      </c>
      <c r="AW424" s="14" t="s">
        <v>30</v>
      </c>
      <c r="AX424" s="14" t="s">
        <v>73</v>
      </c>
      <c r="AY424" s="277" t="s">
        <v>137</v>
      </c>
    </row>
    <row r="425" s="15" customFormat="1">
      <c r="A425" s="15"/>
      <c r="B425" s="278"/>
      <c r="C425" s="279"/>
      <c r="D425" s="258" t="s">
        <v>146</v>
      </c>
      <c r="E425" s="280" t="s">
        <v>1</v>
      </c>
      <c r="F425" s="281" t="s">
        <v>150</v>
      </c>
      <c r="G425" s="279"/>
      <c r="H425" s="282">
        <v>68</v>
      </c>
      <c r="I425" s="283"/>
      <c r="J425" s="279"/>
      <c r="K425" s="279"/>
      <c r="L425" s="284"/>
      <c r="M425" s="285"/>
      <c r="N425" s="286"/>
      <c r="O425" s="286"/>
      <c r="P425" s="286"/>
      <c r="Q425" s="286"/>
      <c r="R425" s="286"/>
      <c r="S425" s="286"/>
      <c r="T425" s="287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8" t="s">
        <v>146</v>
      </c>
      <c r="AU425" s="288" t="s">
        <v>83</v>
      </c>
      <c r="AV425" s="15" t="s">
        <v>144</v>
      </c>
      <c r="AW425" s="15" t="s">
        <v>30</v>
      </c>
      <c r="AX425" s="15" t="s">
        <v>81</v>
      </c>
      <c r="AY425" s="288" t="s">
        <v>137</v>
      </c>
    </row>
    <row r="426" s="2" customFormat="1" ht="24" customHeight="1">
      <c r="A426" s="38"/>
      <c r="B426" s="39"/>
      <c r="C426" s="289" t="s">
        <v>550</v>
      </c>
      <c r="D426" s="289" t="s">
        <v>274</v>
      </c>
      <c r="E426" s="290" t="s">
        <v>551</v>
      </c>
      <c r="F426" s="291" t="s">
        <v>552</v>
      </c>
      <c r="G426" s="292" t="s">
        <v>267</v>
      </c>
      <c r="H426" s="293">
        <v>20</v>
      </c>
      <c r="I426" s="294"/>
      <c r="J426" s="295">
        <f>ROUND(I426*H426,2)</f>
        <v>0</v>
      </c>
      <c r="K426" s="291" t="s">
        <v>1</v>
      </c>
      <c r="L426" s="296"/>
      <c r="M426" s="297" t="s">
        <v>1</v>
      </c>
      <c r="N426" s="298" t="s">
        <v>38</v>
      </c>
      <c r="O426" s="91"/>
      <c r="P426" s="252">
        <f>O426*H426</f>
        <v>0</v>
      </c>
      <c r="Q426" s="252">
        <v>0.00072000000000000005</v>
      </c>
      <c r="R426" s="252">
        <f>Q426*H426</f>
        <v>0.014400000000000001</v>
      </c>
      <c r="S426" s="252">
        <v>0</v>
      </c>
      <c r="T426" s="25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54" t="s">
        <v>182</v>
      </c>
      <c r="AT426" s="254" t="s">
        <v>274</v>
      </c>
      <c r="AU426" s="254" t="s">
        <v>83</v>
      </c>
      <c r="AY426" s="17" t="s">
        <v>137</v>
      </c>
      <c r="BE426" s="255">
        <f>IF(N426="základní",J426,0)</f>
        <v>0</v>
      </c>
      <c r="BF426" s="255">
        <f>IF(N426="snížená",J426,0)</f>
        <v>0</v>
      </c>
      <c r="BG426" s="255">
        <f>IF(N426="zákl. přenesená",J426,0)</f>
        <v>0</v>
      </c>
      <c r="BH426" s="255">
        <f>IF(N426="sníž. přenesená",J426,0)</f>
        <v>0</v>
      </c>
      <c r="BI426" s="255">
        <f>IF(N426="nulová",J426,0)</f>
        <v>0</v>
      </c>
      <c r="BJ426" s="17" t="s">
        <v>81</v>
      </c>
      <c r="BK426" s="255">
        <f>ROUND(I426*H426,2)</f>
        <v>0</v>
      </c>
      <c r="BL426" s="17" t="s">
        <v>144</v>
      </c>
      <c r="BM426" s="254" t="s">
        <v>553</v>
      </c>
    </row>
    <row r="427" s="14" customFormat="1">
      <c r="A427" s="14"/>
      <c r="B427" s="267"/>
      <c r="C427" s="268"/>
      <c r="D427" s="258" t="s">
        <v>146</v>
      </c>
      <c r="E427" s="269" t="s">
        <v>1</v>
      </c>
      <c r="F427" s="270" t="s">
        <v>264</v>
      </c>
      <c r="G427" s="268"/>
      <c r="H427" s="271">
        <v>20</v>
      </c>
      <c r="I427" s="272"/>
      <c r="J427" s="268"/>
      <c r="K427" s="268"/>
      <c r="L427" s="273"/>
      <c r="M427" s="274"/>
      <c r="N427" s="275"/>
      <c r="O427" s="275"/>
      <c r="P427" s="275"/>
      <c r="Q427" s="275"/>
      <c r="R427" s="275"/>
      <c r="S427" s="275"/>
      <c r="T427" s="27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7" t="s">
        <v>146</v>
      </c>
      <c r="AU427" s="277" t="s">
        <v>83</v>
      </c>
      <c r="AV427" s="14" t="s">
        <v>83</v>
      </c>
      <c r="AW427" s="14" t="s">
        <v>30</v>
      </c>
      <c r="AX427" s="14" t="s">
        <v>73</v>
      </c>
      <c r="AY427" s="277" t="s">
        <v>137</v>
      </c>
    </row>
    <row r="428" s="15" customFormat="1">
      <c r="A428" s="15"/>
      <c r="B428" s="278"/>
      <c r="C428" s="279"/>
      <c r="D428" s="258" t="s">
        <v>146</v>
      </c>
      <c r="E428" s="280" t="s">
        <v>1</v>
      </c>
      <c r="F428" s="281" t="s">
        <v>150</v>
      </c>
      <c r="G428" s="279"/>
      <c r="H428" s="282">
        <v>20</v>
      </c>
      <c r="I428" s="283"/>
      <c r="J428" s="279"/>
      <c r="K428" s="279"/>
      <c r="L428" s="284"/>
      <c r="M428" s="285"/>
      <c r="N428" s="286"/>
      <c r="O428" s="286"/>
      <c r="P428" s="286"/>
      <c r="Q428" s="286"/>
      <c r="R428" s="286"/>
      <c r="S428" s="286"/>
      <c r="T428" s="287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8" t="s">
        <v>146</v>
      </c>
      <c r="AU428" s="288" t="s">
        <v>83</v>
      </c>
      <c r="AV428" s="15" t="s">
        <v>144</v>
      </c>
      <c r="AW428" s="15" t="s">
        <v>30</v>
      </c>
      <c r="AX428" s="15" t="s">
        <v>81</v>
      </c>
      <c r="AY428" s="288" t="s">
        <v>137</v>
      </c>
    </row>
    <row r="429" s="2" customFormat="1" ht="36" customHeight="1">
      <c r="A429" s="38"/>
      <c r="B429" s="39"/>
      <c r="C429" s="289" t="s">
        <v>554</v>
      </c>
      <c r="D429" s="289" t="s">
        <v>274</v>
      </c>
      <c r="E429" s="290" t="s">
        <v>555</v>
      </c>
      <c r="F429" s="291" t="s">
        <v>556</v>
      </c>
      <c r="G429" s="292" t="s">
        <v>267</v>
      </c>
      <c r="H429" s="293">
        <v>14</v>
      </c>
      <c r="I429" s="294"/>
      <c r="J429" s="295">
        <f>ROUND(I429*H429,2)</f>
        <v>0</v>
      </c>
      <c r="K429" s="291" t="s">
        <v>1</v>
      </c>
      <c r="L429" s="296"/>
      <c r="M429" s="297" t="s">
        <v>1</v>
      </c>
      <c r="N429" s="298" t="s">
        <v>38</v>
      </c>
      <c r="O429" s="91"/>
      <c r="P429" s="252">
        <f>O429*H429</f>
        <v>0</v>
      </c>
      <c r="Q429" s="252">
        <v>0.0014</v>
      </c>
      <c r="R429" s="252">
        <f>Q429*H429</f>
        <v>0.019599999999999999</v>
      </c>
      <c r="S429" s="252">
        <v>0</v>
      </c>
      <c r="T429" s="25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54" t="s">
        <v>182</v>
      </c>
      <c r="AT429" s="254" t="s">
        <v>274</v>
      </c>
      <c r="AU429" s="254" t="s">
        <v>83</v>
      </c>
      <c r="AY429" s="17" t="s">
        <v>137</v>
      </c>
      <c r="BE429" s="255">
        <f>IF(N429="základní",J429,0)</f>
        <v>0</v>
      </c>
      <c r="BF429" s="255">
        <f>IF(N429="snížená",J429,0)</f>
        <v>0</v>
      </c>
      <c r="BG429" s="255">
        <f>IF(N429="zákl. přenesená",J429,0)</f>
        <v>0</v>
      </c>
      <c r="BH429" s="255">
        <f>IF(N429="sníž. přenesená",J429,0)</f>
        <v>0</v>
      </c>
      <c r="BI429" s="255">
        <f>IF(N429="nulová",J429,0)</f>
        <v>0</v>
      </c>
      <c r="BJ429" s="17" t="s">
        <v>81</v>
      </c>
      <c r="BK429" s="255">
        <f>ROUND(I429*H429,2)</f>
        <v>0</v>
      </c>
      <c r="BL429" s="17" t="s">
        <v>144</v>
      </c>
      <c r="BM429" s="254" t="s">
        <v>557</v>
      </c>
    </row>
    <row r="430" s="14" customFormat="1">
      <c r="A430" s="14"/>
      <c r="B430" s="267"/>
      <c r="C430" s="268"/>
      <c r="D430" s="258" t="s">
        <v>146</v>
      </c>
      <c r="E430" s="269" t="s">
        <v>1</v>
      </c>
      <c r="F430" s="270" t="s">
        <v>223</v>
      </c>
      <c r="G430" s="268"/>
      <c r="H430" s="271">
        <v>14</v>
      </c>
      <c r="I430" s="272"/>
      <c r="J430" s="268"/>
      <c r="K430" s="268"/>
      <c r="L430" s="273"/>
      <c r="M430" s="274"/>
      <c r="N430" s="275"/>
      <c r="O430" s="275"/>
      <c r="P430" s="275"/>
      <c r="Q430" s="275"/>
      <c r="R430" s="275"/>
      <c r="S430" s="275"/>
      <c r="T430" s="27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7" t="s">
        <v>146</v>
      </c>
      <c r="AU430" s="277" t="s">
        <v>83</v>
      </c>
      <c r="AV430" s="14" t="s">
        <v>83</v>
      </c>
      <c r="AW430" s="14" t="s">
        <v>30</v>
      </c>
      <c r="AX430" s="14" t="s">
        <v>73</v>
      </c>
      <c r="AY430" s="277" t="s">
        <v>137</v>
      </c>
    </row>
    <row r="431" s="15" customFormat="1">
      <c r="A431" s="15"/>
      <c r="B431" s="278"/>
      <c r="C431" s="279"/>
      <c r="D431" s="258" t="s">
        <v>146</v>
      </c>
      <c r="E431" s="280" t="s">
        <v>1</v>
      </c>
      <c r="F431" s="281" t="s">
        <v>150</v>
      </c>
      <c r="G431" s="279"/>
      <c r="H431" s="282">
        <v>14</v>
      </c>
      <c r="I431" s="283"/>
      <c r="J431" s="279"/>
      <c r="K431" s="279"/>
      <c r="L431" s="284"/>
      <c r="M431" s="285"/>
      <c r="N431" s="286"/>
      <c r="O431" s="286"/>
      <c r="P431" s="286"/>
      <c r="Q431" s="286"/>
      <c r="R431" s="286"/>
      <c r="S431" s="286"/>
      <c r="T431" s="287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8" t="s">
        <v>146</v>
      </c>
      <c r="AU431" s="288" t="s">
        <v>83</v>
      </c>
      <c r="AV431" s="15" t="s">
        <v>144</v>
      </c>
      <c r="AW431" s="15" t="s">
        <v>30</v>
      </c>
      <c r="AX431" s="15" t="s">
        <v>81</v>
      </c>
      <c r="AY431" s="288" t="s">
        <v>137</v>
      </c>
    </row>
    <row r="432" s="2" customFormat="1" ht="36" customHeight="1">
      <c r="A432" s="38"/>
      <c r="B432" s="39"/>
      <c r="C432" s="289" t="s">
        <v>558</v>
      </c>
      <c r="D432" s="289" t="s">
        <v>274</v>
      </c>
      <c r="E432" s="290" t="s">
        <v>559</v>
      </c>
      <c r="F432" s="291" t="s">
        <v>560</v>
      </c>
      <c r="G432" s="292" t="s">
        <v>267</v>
      </c>
      <c r="H432" s="293">
        <v>7</v>
      </c>
      <c r="I432" s="294"/>
      <c r="J432" s="295">
        <f>ROUND(I432*H432,2)</f>
        <v>0</v>
      </c>
      <c r="K432" s="291" t="s">
        <v>1</v>
      </c>
      <c r="L432" s="296"/>
      <c r="M432" s="297" t="s">
        <v>1</v>
      </c>
      <c r="N432" s="298" t="s">
        <v>38</v>
      </c>
      <c r="O432" s="91"/>
      <c r="P432" s="252">
        <f>O432*H432</f>
        <v>0</v>
      </c>
      <c r="Q432" s="252">
        <v>0.0014</v>
      </c>
      <c r="R432" s="252">
        <f>Q432*H432</f>
        <v>0.0097999999999999997</v>
      </c>
      <c r="S432" s="252">
        <v>0</v>
      </c>
      <c r="T432" s="25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54" t="s">
        <v>182</v>
      </c>
      <c r="AT432" s="254" t="s">
        <v>274</v>
      </c>
      <c r="AU432" s="254" t="s">
        <v>83</v>
      </c>
      <c r="AY432" s="17" t="s">
        <v>137</v>
      </c>
      <c r="BE432" s="255">
        <f>IF(N432="základní",J432,0)</f>
        <v>0</v>
      </c>
      <c r="BF432" s="255">
        <f>IF(N432="snížená",J432,0)</f>
        <v>0</v>
      </c>
      <c r="BG432" s="255">
        <f>IF(N432="zákl. přenesená",J432,0)</f>
        <v>0</v>
      </c>
      <c r="BH432" s="255">
        <f>IF(N432="sníž. přenesená",J432,0)</f>
        <v>0</v>
      </c>
      <c r="BI432" s="255">
        <f>IF(N432="nulová",J432,0)</f>
        <v>0</v>
      </c>
      <c r="BJ432" s="17" t="s">
        <v>81</v>
      </c>
      <c r="BK432" s="255">
        <f>ROUND(I432*H432,2)</f>
        <v>0</v>
      </c>
      <c r="BL432" s="17" t="s">
        <v>144</v>
      </c>
      <c r="BM432" s="254" t="s">
        <v>561</v>
      </c>
    </row>
    <row r="433" s="14" customFormat="1">
      <c r="A433" s="14"/>
      <c r="B433" s="267"/>
      <c r="C433" s="268"/>
      <c r="D433" s="258" t="s">
        <v>146</v>
      </c>
      <c r="E433" s="269" t="s">
        <v>1</v>
      </c>
      <c r="F433" s="270" t="s">
        <v>177</v>
      </c>
      <c r="G433" s="268"/>
      <c r="H433" s="271">
        <v>7</v>
      </c>
      <c r="I433" s="272"/>
      <c r="J433" s="268"/>
      <c r="K433" s="268"/>
      <c r="L433" s="273"/>
      <c r="M433" s="274"/>
      <c r="N433" s="275"/>
      <c r="O433" s="275"/>
      <c r="P433" s="275"/>
      <c r="Q433" s="275"/>
      <c r="R433" s="275"/>
      <c r="S433" s="275"/>
      <c r="T433" s="27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7" t="s">
        <v>146</v>
      </c>
      <c r="AU433" s="277" t="s">
        <v>83</v>
      </c>
      <c r="AV433" s="14" t="s">
        <v>83</v>
      </c>
      <c r="AW433" s="14" t="s">
        <v>30</v>
      </c>
      <c r="AX433" s="14" t="s">
        <v>73</v>
      </c>
      <c r="AY433" s="277" t="s">
        <v>137</v>
      </c>
    </row>
    <row r="434" s="15" customFormat="1">
      <c r="A434" s="15"/>
      <c r="B434" s="278"/>
      <c r="C434" s="279"/>
      <c r="D434" s="258" t="s">
        <v>146</v>
      </c>
      <c r="E434" s="280" t="s">
        <v>1</v>
      </c>
      <c r="F434" s="281" t="s">
        <v>150</v>
      </c>
      <c r="G434" s="279"/>
      <c r="H434" s="282">
        <v>7</v>
      </c>
      <c r="I434" s="283"/>
      <c r="J434" s="279"/>
      <c r="K434" s="279"/>
      <c r="L434" s="284"/>
      <c r="M434" s="285"/>
      <c r="N434" s="286"/>
      <c r="O434" s="286"/>
      <c r="P434" s="286"/>
      <c r="Q434" s="286"/>
      <c r="R434" s="286"/>
      <c r="S434" s="286"/>
      <c r="T434" s="28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8" t="s">
        <v>146</v>
      </c>
      <c r="AU434" s="288" t="s">
        <v>83</v>
      </c>
      <c r="AV434" s="15" t="s">
        <v>144</v>
      </c>
      <c r="AW434" s="15" t="s">
        <v>30</v>
      </c>
      <c r="AX434" s="15" t="s">
        <v>81</v>
      </c>
      <c r="AY434" s="288" t="s">
        <v>137</v>
      </c>
    </row>
    <row r="435" s="2" customFormat="1" ht="36" customHeight="1">
      <c r="A435" s="38"/>
      <c r="B435" s="39"/>
      <c r="C435" s="289" t="s">
        <v>562</v>
      </c>
      <c r="D435" s="289" t="s">
        <v>274</v>
      </c>
      <c r="E435" s="290" t="s">
        <v>563</v>
      </c>
      <c r="F435" s="291" t="s">
        <v>564</v>
      </c>
      <c r="G435" s="292" t="s">
        <v>267</v>
      </c>
      <c r="H435" s="293">
        <v>4</v>
      </c>
      <c r="I435" s="294"/>
      <c r="J435" s="295">
        <f>ROUND(I435*H435,2)</f>
        <v>0</v>
      </c>
      <c r="K435" s="291" t="s">
        <v>1</v>
      </c>
      <c r="L435" s="296"/>
      <c r="M435" s="297" t="s">
        <v>1</v>
      </c>
      <c r="N435" s="298" t="s">
        <v>38</v>
      </c>
      <c r="O435" s="91"/>
      <c r="P435" s="252">
        <f>O435*H435</f>
        <v>0</v>
      </c>
      <c r="Q435" s="252">
        <v>0.0014</v>
      </c>
      <c r="R435" s="252">
        <f>Q435*H435</f>
        <v>0.0055999999999999999</v>
      </c>
      <c r="S435" s="252">
        <v>0</v>
      </c>
      <c r="T435" s="25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54" t="s">
        <v>182</v>
      </c>
      <c r="AT435" s="254" t="s">
        <v>274</v>
      </c>
      <c r="AU435" s="254" t="s">
        <v>83</v>
      </c>
      <c r="AY435" s="17" t="s">
        <v>137</v>
      </c>
      <c r="BE435" s="255">
        <f>IF(N435="základní",J435,0)</f>
        <v>0</v>
      </c>
      <c r="BF435" s="255">
        <f>IF(N435="snížená",J435,0)</f>
        <v>0</v>
      </c>
      <c r="BG435" s="255">
        <f>IF(N435="zákl. přenesená",J435,0)</f>
        <v>0</v>
      </c>
      <c r="BH435" s="255">
        <f>IF(N435="sníž. přenesená",J435,0)</f>
        <v>0</v>
      </c>
      <c r="BI435" s="255">
        <f>IF(N435="nulová",J435,0)</f>
        <v>0</v>
      </c>
      <c r="BJ435" s="17" t="s">
        <v>81</v>
      </c>
      <c r="BK435" s="255">
        <f>ROUND(I435*H435,2)</f>
        <v>0</v>
      </c>
      <c r="BL435" s="17" t="s">
        <v>144</v>
      </c>
      <c r="BM435" s="254" t="s">
        <v>565</v>
      </c>
    </row>
    <row r="436" s="14" customFormat="1">
      <c r="A436" s="14"/>
      <c r="B436" s="267"/>
      <c r="C436" s="268"/>
      <c r="D436" s="258" t="s">
        <v>146</v>
      </c>
      <c r="E436" s="269" t="s">
        <v>1</v>
      </c>
      <c r="F436" s="270" t="s">
        <v>144</v>
      </c>
      <c r="G436" s="268"/>
      <c r="H436" s="271">
        <v>4</v>
      </c>
      <c r="I436" s="272"/>
      <c r="J436" s="268"/>
      <c r="K436" s="268"/>
      <c r="L436" s="273"/>
      <c r="M436" s="274"/>
      <c r="N436" s="275"/>
      <c r="O436" s="275"/>
      <c r="P436" s="275"/>
      <c r="Q436" s="275"/>
      <c r="R436" s="275"/>
      <c r="S436" s="275"/>
      <c r="T436" s="27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7" t="s">
        <v>146</v>
      </c>
      <c r="AU436" s="277" t="s">
        <v>83</v>
      </c>
      <c r="AV436" s="14" t="s">
        <v>83</v>
      </c>
      <c r="AW436" s="14" t="s">
        <v>30</v>
      </c>
      <c r="AX436" s="14" t="s">
        <v>73</v>
      </c>
      <c r="AY436" s="277" t="s">
        <v>137</v>
      </c>
    </row>
    <row r="437" s="15" customFormat="1">
      <c r="A437" s="15"/>
      <c r="B437" s="278"/>
      <c r="C437" s="279"/>
      <c r="D437" s="258" t="s">
        <v>146</v>
      </c>
      <c r="E437" s="280" t="s">
        <v>1</v>
      </c>
      <c r="F437" s="281" t="s">
        <v>150</v>
      </c>
      <c r="G437" s="279"/>
      <c r="H437" s="282">
        <v>4</v>
      </c>
      <c r="I437" s="283"/>
      <c r="J437" s="279"/>
      <c r="K437" s="279"/>
      <c r="L437" s="284"/>
      <c r="M437" s="285"/>
      <c r="N437" s="286"/>
      <c r="O437" s="286"/>
      <c r="P437" s="286"/>
      <c r="Q437" s="286"/>
      <c r="R437" s="286"/>
      <c r="S437" s="286"/>
      <c r="T437" s="28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8" t="s">
        <v>146</v>
      </c>
      <c r="AU437" s="288" t="s">
        <v>83</v>
      </c>
      <c r="AV437" s="15" t="s">
        <v>144</v>
      </c>
      <c r="AW437" s="15" t="s">
        <v>30</v>
      </c>
      <c r="AX437" s="15" t="s">
        <v>81</v>
      </c>
      <c r="AY437" s="288" t="s">
        <v>137</v>
      </c>
    </row>
    <row r="438" s="2" customFormat="1" ht="36" customHeight="1">
      <c r="A438" s="38"/>
      <c r="B438" s="39"/>
      <c r="C438" s="289" t="s">
        <v>566</v>
      </c>
      <c r="D438" s="289" t="s">
        <v>274</v>
      </c>
      <c r="E438" s="290" t="s">
        <v>567</v>
      </c>
      <c r="F438" s="291" t="s">
        <v>568</v>
      </c>
      <c r="G438" s="292" t="s">
        <v>267</v>
      </c>
      <c r="H438" s="293">
        <v>10</v>
      </c>
      <c r="I438" s="294"/>
      <c r="J438" s="295">
        <f>ROUND(I438*H438,2)</f>
        <v>0</v>
      </c>
      <c r="K438" s="291" t="s">
        <v>1</v>
      </c>
      <c r="L438" s="296"/>
      <c r="M438" s="297" t="s">
        <v>1</v>
      </c>
      <c r="N438" s="298" t="s">
        <v>38</v>
      </c>
      <c r="O438" s="91"/>
      <c r="P438" s="252">
        <f>O438*H438</f>
        <v>0</v>
      </c>
      <c r="Q438" s="252">
        <v>0.0014</v>
      </c>
      <c r="R438" s="252">
        <f>Q438*H438</f>
        <v>0.014</v>
      </c>
      <c r="S438" s="252">
        <v>0</v>
      </c>
      <c r="T438" s="25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54" t="s">
        <v>182</v>
      </c>
      <c r="AT438" s="254" t="s">
        <v>274</v>
      </c>
      <c r="AU438" s="254" t="s">
        <v>83</v>
      </c>
      <c r="AY438" s="17" t="s">
        <v>137</v>
      </c>
      <c r="BE438" s="255">
        <f>IF(N438="základní",J438,0)</f>
        <v>0</v>
      </c>
      <c r="BF438" s="255">
        <f>IF(N438="snížená",J438,0)</f>
        <v>0</v>
      </c>
      <c r="BG438" s="255">
        <f>IF(N438="zákl. přenesená",J438,0)</f>
        <v>0</v>
      </c>
      <c r="BH438" s="255">
        <f>IF(N438="sníž. přenesená",J438,0)</f>
        <v>0</v>
      </c>
      <c r="BI438" s="255">
        <f>IF(N438="nulová",J438,0)</f>
        <v>0</v>
      </c>
      <c r="BJ438" s="17" t="s">
        <v>81</v>
      </c>
      <c r="BK438" s="255">
        <f>ROUND(I438*H438,2)</f>
        <v>0</v>
      </c>
      <c r="BL438" s="17" t="s">
        <v>144</v>
      </c>
      <c r="BM438" s="254" t="s">
        <v>569</v>
      </c>
    </row>
    <row r="439" s="14" customFormat="1">
      <c r="A439" s="14"/>
      <c r="B439" s="267"/>
      <c r="C439" s="268"/>
      <c r="D439" s="258" t="s">
        <v>146</v>
      </c>
      <c r="E439" s="269" t="s">
        <v>1</v>
      </c>
      <c r="F439" s="270" t="s">
        <v>193</v>
      </c>
      <c r="G439" s="268"/>
      <c r="H439" s="271">
        <v>10</v>
      </c>
      <c r="I439" s="272"/>
      <c r="J439" s="268"/>
      <c r="K439" s="268"/>
      <c r="L439" s="273"/>
      <c r="M439" s="274"/>
      <c r="N439" s="275"/>
      <c r="O439" s="275"/>
      <c r="P439" s="275"/>
      <c r="Q439" s="275"/>
      <c r="R439" s="275"/>
      <c r="S439" s="275"/>
      <c r="T439" s="27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7" t="s">
        <v>146</v>
      </c>
      <c r="AU439" s="277" t="s">
        <v>83</v>
      </c>
      <c r="AV439" s="14" t="s">
        <v>83</v>
      </c>
      <c r="AW439" s="14" t="s">
        <v>30</v>
      </c>
      <c r="AX439" s="14" t="s">
        <v>73</v>
      </c>
      <c r="AY439" s="277" t="s">
        <v>137</v>
      </c>
    </row>
    <row r="440" s="15" customFormat="1">
      <c r="A440" s="15"/>
      <c r="B440" s="278"/>
      <c r="C440" s="279"/>
      <c r="D440" s="258" t="s">
        <v>146</v>
      </c>
      <c r="E440" s="280" t="s">
        <v>1</v>
      </c>
      <c r="F440" s="281" t="s">
        <v>150</v>
      </c>
      <c r="G440" s="279"/>
      <c r="H440" s="282">
        <v>10</v>
      </c>
      <c r="I440" s="283"/>
      <c r="J440" s="279"/>
      <c r="K440" s="279"/>
      <c r="L440" s="284"/>
      <c r="M440" s="285"/>
      <c r="N440" s="286"/>
      <c r="O440" s="286"/>
      <c r="P440" s="286"/>
      <c r="Q440" s="286"/>
      <c r="R440" s="286"/>
      <c r="S440" s="286"/>
      <c r="T440" s="287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8" t="s">
        <v>146</v>
      </c>
      <c r="AU440" s="288" t="s">
        <v>83</v>
      </c>
      <c r="AV440" s="15" t="s">
        <v>144</v>
      </c>
      <c r="AW440" s="15" t="s">
        <v>30</v>
      </c>
      <c r="AX440" s="15" t="s">
        <v>81</v>
      </c>
      <c r="AY440" s="288" t="s">
        <v>137</v>
      </c>
    </row>
    <row r="441" s="2" customFormat="1" ht="36" customHeight="1">
      <c r="A441" s="38"/>
      <c r="B441" s="39"/>
      <c r="C441" s="289" t="s">
        <v>570</v>
      </c>
      <c r="D441" s="289" t="s">
        <v>274</v>
      </c>
      <c r="E441" s="290" t="s">
        <v>571</v>
      </c>
      <c r="F441" s="291" t="s">
        <v>572</v>
      </c>
      <c r="G441" s="292" t="s">
        <v>267</v>
      </c>
      <c r="H441" s="293">
        <v>8</v>
      </c>
      <c r="I441" s="294"/>
      <c r="J441" s="295">
        <f>ROUND(I441*H441,2)</f>
        <v>0</v>
      </c>
      <c r="K441" s="291" t="s">
        <v>1</v>
      </c>
      <c r="L441" s="296"/>
      <c r="M441" s="297" t="s">
        <v>1</v>
      </c>
      <c r="N441" s="298" t="s">
        <v>38</v>
      </c>
      <c r="O441" s="91"/>
      <c r="P441" s="252">
        <f>O441*H441</f>
        <v>0</v>
      </c>
      <c r="Q441" s="252">
        <v>0.0014</v>
      </c>
      <c r="R441" s="252">
        <f>Q441*H441</f>
        <v>0.0112</v>
      </c>
      <c r="S441" s="252">
        <v>0</v>
      </c>
      <c r="T441" s="253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54" t="s">
        <v>182</v>
      </c>
      <c r="AT441" s="254" t="s">
        <v>274</v>
      </c>
      <c r="AU441" s="254" t="s">
        <v>83</v>
      </c>
      <c r="AY441" s="17" t="s">
        <v>137</v>
      </c>
      <c r="BE441" s="255">
        <f>IF(N441="základní",J441,0)</f>
        <v>0</v>
      </c>
      <c r="BF441" s="255">
        <f>IF(N441="snížená",J441,0)</f>
        <v>0</v>
      </c>
      <c r="BG441" s="255">
        <f>IF(N441="zákl. přenesená",J441,0)</f>
        <v>0</v>
      </c>
      <c r="BH441" s="255">
        <f>IF(N441="sníž. přenesená",J441,0)</f>
        <v>0</v>
      </c>
      <c r="BI441" s="255">
        <f>IF(N441="nulová",J441,0)</f>
        <v>0</v>
      </c>
      <c r="BJ441" s="17" t="s">
        <v>81</v>
      </c>
      <c r="BK441" s="255">
        <f>ROUND(I441*H441,2)</f>
        <v>0</v>
      </c>
      <c r="BL441" s="17" t="s">
        <v>144</v>
      </c>
      <c r="BM441" s="254" t="s">
        <v>573</v>
      </c>
    </row>
    <row r="442" s="14" customFormat="1">
      <c r="A442" s="14"/>
      <c r="B442" s="267"/>
      <c r="C442" s="268"/>
      <c r="D442" s="258" t="s">
        <v>146</v>
      </c>
      <c r="E442" s="269" t="s">
        <v>1</v>
      </c>
      <c r="F442" s="270" t="s">
        <v>182</v>
      </c>
      <c r="G442" s="268"/>
      <c r="H442" s="271">
        <v>8</v>
      </c>
      <c r="I442" s="272"/>
      <c r="J442" s="268"/>
      <c r="K442" s="268"/>
      <c r="L442" s="273"/>
      <c r="M442" s="274"/>
      <c r="N442" s="275"/>
      <c r="O442" s="275"/>
      <c r="P442" s="275"/>
      <c r="Q442" s="275"/>
      <c r="R442" s="275"/>
      <c r="S442" s="275"/>
      <c r="T442" s="27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7" t="s">
        <v>146</v>
      </c>
      <c r="AU442" s="277" t="s">
        <v>83</v>
      </c>
      <c r="AV442" s="14" t="s">
        <v>83</v>
      </c>
      <c r="AW442" s="14" t="s">
        <v>30</v>
      </c>
      <c r="AX442" s="14" t="s">
        <v>73</v>
      </c>
      <c r="AY442" s="277" t="s">
        <v>137</v>
      </c>
    </row>
    <row r="443" s="15" customFormat="1">
      <c r="A443" s="15"/>
      <c r="B443" s="278"/>
      <c r="C443" s="279"/>
      <c r="D443" s="258" t="s">
        <v>146</v>
      </c>
      <c r="E443" s="280" t="s">
        <v>1</v>
      </c>
      <c r="F443" s="281" t="s">
        <v>150</v>
      </c>
      <c r="G443" s="279"/>
      <c r="H443" s="282">
        <v>8</v>
      </c>
      <c r="I443" s="283"/>
      <c r="J443" s="279"/>
      <c r="K443" s="279"/>
      <c r="L443" s="284"/>
      <c r="M443" s="285"/>
      <c r="N443" s="286"/>
      <c r="O443" s="286"/>
      <c r="P443" s="286"/>
      <c r="Q443" s="286"/>
      <c r="R443" s="286"/>
      <c r="S443" s="286"/>
      <c r="T443" s="28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8" t="s">
        <v>146</v>
      </c>
      <c r="AU443" s="288" t="s">
        <v>83</v>
      </c>
      <c r="AV443" s="15" t="s">
        <v>144</v>
      </c>
      <c r="AW443" s="15" t="s">
        <v>30</v>
      </c>
      <c r="AX443" s="15" t="s">
        <v>81</v>
      </c>
      <c r="AY443" s="288" t="s">
        <v>137</v>
      </c>
    </row>
    <row r="444" s="2" customFormat="1" ht="36" customHeight="1">
      <c r="A444" s="38"/>
      <c r="B444" s="39"/>
      <c r="C444" s="289" t="s">
        <v>574</v>
      </c>
      <c r="D444" s="289" t="s">
        <v>274</v>
      </c>
      <c r="E444" s="290" t="s">
        <v>575</v>
      </c>
      <c r="F444" s="291" t="s">
        <v>576</v>
      </c>
      <c r="G444" s="292" t="s">
        <v>267</v>
      </c>
      <c r="H444" s="293">
        <v>5</v>
      </c>
      <c r="I444" s="294"/>
      <c r="J444" s="295">
        <f>ROUND(I444*H444,2)</f>
        <v>0</v>
      </c>
      <c r="K444" s="291" t="s">
        <v>1</v>
      </c>
      <c r="L444" s="296"/>
      <c r="M444" s="297" t="s">
        <v>1</v>
      </c>
      <c r="N444" s="298" t="s">
        <v>38</v>
      </c>
      <c r="O444" s="91"/>
      <c r="P444" s="252">
        <f>O444*H444</f>
        <v>0</v>
      </c>
      <c r="Q444" s="252">
        <v>0.0014</v>
      </c>
      <c r="R444" s="252">
        <f>Q444*H444</f>
        <v>0.0070000000000000001</v>
      </c>
      <c r="S444" s="252">
        <v>0</v>
      </c>
      <c r="T444" s="253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54" t="s">
        <v>182</v>
      </c>
      <c r="AT444" s="254" t="s">
        <v>274</v>
      </c>
      <c r="AU444" s="254" t="s">
        <v>83</v>
      </c>
      <c r="AY444" s="17" t="s">
        <v>137</v>
      </c>
      <c r="BE444" s="255">
        <f>IF(N444="základní",J444,0)</f>
        <v>0</v>
      </c>
      <c r="BF444" s="255">
        <f>IF(N444="snížená",J444,0)</f>
        <v>0</v>
      </c>
      <c r="BG444" s="255">
        <f>IF(N444="zákl. přenesená",J444,0)</f>
        <v>0</v>
      </c>
      <c r="BH444" s="255">
        <f>IF(N444="sníž. přenesená",J444,0)</f>
        <v>0</v>
      </c>
      <c r="BI444" s="255">
        <f>IF(N444="nulová",J444,0)</f>
        <v>0</v>
      </c>
      <c r="BJ444" s="17" t="s">
        <v>81</v>
      </c>
      <c r="BK444" s="255">
        <f>ROUND(I444*H444,2)</f>
        <v>0</v>
      </c>
      <c r="BL444" s="17" t="s">
        <v>144</v>
      </c>
      <c r="BM444" s="254" t="s">
        <v>577</v>
      </c>
    </row>
    <row r="445" s="14" customFormat="1">
      <c r="A445" s="14"/>
      <c r="B445" s="267"/>
      <c r="C445" s="268"/>
      <c r="D445" s="258" t="s">
        <v>146</v>
      </c>
      <c r="E445" s="269" t="s">
        <v>1</v>
      </c>
      <c r="F445" s="270" t="s">
        <v>166</v>
      </c>
      <c r="G445" s="268"/>
      <c r="H445" s="271">
        <v>5</v>
      </c>
      <c r="I445" s="272"/>
      <c r="J445" s="268"/>
      <c r="K445" s="268"/>
      <c r="L445" s="273"/>
      <c r="M445" s="274"/>
      <c r="N445" s="275"/>
      <c r="O445" s="275"/>
      <c r="P445" s="275"/>
      <c r="Q445" s="275"/>
      <c r="R445" s="275"/>
      <c r="S445" s="275"/>
      <c r="T445" s="27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7" t="s">
        <v>146</v>
      </c>
      <c r="AU445" s="277" t="s">
        <v>83</v>
      </c>
      <c r="AV445" s="14" t="s">
        <v>83</v>
      </c>
      <c r="AW445" s="14" t="s">
        <v>30</v>
      </c>
      <c r="AX445" s="14" t="s">
        <v>73</v>
      </c>
      <c r="AY445" s="277" t="s">
        <v>137</v>
      </c>
    </row>
    <row r="446" s="15" customFormat="1">
      <c r="A446" s="15"/>
      <c r="B446" s="278"/>
      <c r="C446" s="279"/>
      <c r="D446" s="258" t="s">
        <v>146</v>
      </c>
      <c r="E446" s="280" t="s">
        <v>1</v>
      </c>
      <c r="F446" s="281" t="s">
        <v>150</v>
      </c>
      <c r="G446" s="279"/>
      <c r="H446" s="282">
        <v>5</v>
      </c>
      <c r="I446" s="283"/>
      <c r="J446" s="279"/>
      <c r="K446" s="279"/>
      <c r="L446" s="284"/>
      <c r="M446" s="285"/>
      <c r="N446" s="286"/>
      <c r="O446" s="286"/>
      <c r="P446" s="286"/>
      <c r="Q446" s="286"/>
      <c r="R446" s="286"/>
      <c r="S446" s="286"/>
      <c r="T446" s="28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88" t="s">
        <v>146</v>
      </c>
      <c r="AU446" s="288" t="s">
        <v>83</v>
      </c>
      <c r="AV446" s="15" t="s">
        <v>144</v>
      </c>
      <c r="AW446" s="15" t="s">
        <v>30</v>
      </c>
      <c r="AX446" s="15" t="s">
        <v>81</v>
      </c>
      <c r="AY446" s="288" t="s">
        <v>137</v>
      </c>
    </row>
    <row r="447" s="2" customFormat="1" ht="24" customHeight="1">
      <c r="A447" s="38"/>
      <c r="B447" s="39"/>
      <c r="C447" s="243" t="s">
        <v>578</v>
      </c>
      <c r="D447" s="243" t="s">
        <v>139</v>
      </c>
      <c r="E447" s="244" t="s">
        <v>579</v>
      </c>
      <c r="F447" s="245" t="s">
        <v>580</v>
      </c>
      <c r="G447" s="246" t="s">
        <v>267</v>
      </c>
      <c r="H447" s="247">
        <v>2</v>
      </c>
      <c r="I447" s="248"/>
      <c r="J447" s="249">
        <f>ROUND(I447*H447,2)</f>
        <v>0</v>
      </c>
      <c r="K447" s="245" t="s">
        <v>1</v>
      </c>
      <c r="L447" s="44"/>
      <c r="M447" s="250" t="s">
        <v>1</v>
      </c>
      <c r="N447" s="251" t="s">
        <v>38</v>
      </c>
      <c r="O447" s="91"/>
      <c r="P447" s="252">
        <f>O447*H447</f>
        <v>0</v>
      </c>
      <c r="Q447" s="252">
        <v>0</v>
      </c>
      <c r="R447" s="252">
        <f>Q447*H447</f>
        <v>0</v>
      </c>
      <c r="S447" s="252">
        <v>0</v>
      </c>
      <c r="T447" s="253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54" t="s">
        <v>144</v>
      </c>
      <c r="AT447" s="254" t="s">
        <v>139</v>
      </c>
      <c r="AU447" s="254" t="s">
        <v>83</v>
      </c>
      <c r="AY447" s="17" t="s">
        <v>137</v>
      </c>
      <c r="BE447" s="255">
        <f>IF(N447="základní",J447,0)</f>
        <v>0</v>
      </c>
      <c r="BF447" s="255">
        <f>IF(N447="snížená",J447,0)</f>
        <v>0</v>
      </c>
      <c r="BG447" s="255">
        <f>IF(N447="zákl. přenesená",J447,0)</f>
        <v>0</v>
      </c>
      <c r="BH447" s="255">
        <f>IF(N447="sníž. přenesená",J447,0)</f>
        <v>0</v>
      </c>
      <c r="BI447" s="255">
        <f>IF(N447="nulová",J447,0)</f>
        <v>0</v>
      </c>
      <c r="BJ447" s="17" t="s">
        <v>81</v>
      </c>
      <c r="BK447" s="255">
        <f>ROUND(I447*H447,2)</f>
        <v>0</v>
      </c>
      <c r="BL447" s="17" t="s">
        <v>144</v>
      </c>
      <c r="BM447" s="254" t="s">
        <v>581</v>
      </c>
    </row>
    <row r="448" s="14" customFormat="1">
      <c r="A448" s="14"/>
      <c r="B448" s="267"/>
      <c r="C448" s="268"/>
      <c r="D448" s="258" t="s">
        <v>146</v>
      </c>
      <c r="E448" s="269" t="s">
        <v>1</v>
      </c>
      <c r="F448" s="270" t="s">
        <v>83</v>
      </c>
      <c r="G448" s="268"/>
      <c r="H448" s="271">
        <v>2</v>
      </c>
      <c r="I448" s="272"/>
      <c r="J448" s="268"/>
      <c r="K448" s="268"/>
      <c r="L448" s="273"/>
      <c r="M448" s="274"/>
      <c r="N448" s="275"/>
      <c r="O448" s="275"/>
      <c r="P448" s="275"/>
      <c r="Q448" s="275"/>
      <c r="R448" s="275"/>
      <c r="S448" s="275"/>
      <c r="T448" s="27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7" t="s">
        <v>146</v>
      </c>
      <c r="AU448" s="277" t="s">
        <v>83</v>
      </c>
      <c r="AV448" s="14" t="s">
        <v>83</v>
      </c>
      <c r="AW448" s="14" t="s">
        <v>30</v>
      </c>
      <c r="AX448" s="14" t="s">
        <v>73</v>
      </c>
      <c r="AY448" s="277" t="s">
        <v>137</v>
      </c>
    </row>
    <row r="449" s="15" customFormat="1">
      <c r="A449" s="15"/>
      <c r="B449" s="278"/>
      <c r="C449" s="279"/>
      <c r="D449" s="258" t="s">
        <v>146</v>
      </c>
      <c r="E449" s="280" t="s">
        <v>1</v>
      </c>
      <c r="F449" s="281" t="s">
        <v>150</v>
      </c>
      <c r="G449" s="279"/>
      <c r="H449" s="282">
        <v>2</v>
      </c>
      <c r="I449" s="283"/>
      <c r="J449" s="279"/>
      <c r="K449" s="279"/>
      <c r="L449" s="284"/>
      <c r="M449" s="285"/>
      <c r="N449" s="286"/>
      <c r="O449" s="286"/>
      <c r="P449" s="286"/>
      <c r="Q449" s="286"/>
      <c r="R449" s="286"/>
      <c r="S449" s="286"/>
      <c r="T449" s="28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8" t="s">
        <v>146</v>
      </c>
      <c r="AU449" s="288" t="s">
        <v>83</v>
      </c>
      <c r="AV449" s="15" t="s">
        <v>144</v>
      </c>
      <c r="AW449" s="15" t="s">
        <v>30</v>
      </c>
      <c r="AX449" s="15" t="s">
        <v>81</v>
      </c>
      <c r="AY449" s="288" t="s">
        <v>137</v>
      </c>
    </row>
    <row r="450" s="2" customFormat="1" ht="24" customHeight="1">
      <c r="A450" s="38"/>
      <c r="B450" s="39"/>
      <c r="C450" s="289" t="s">
        <v>582</v>
      </c>
      <c r="D450" s="289" t="s">
        <v>274</v>
      </c>
      <c r="E450" s="290" t="s">
        <v>583</v>
      </c>
      <c r="F450" s="291" t="s">
        <v>584</v>
      </c>
      <c r="G450" s="292" t="s">
        <v>267</v>
      </c>
      <c r="H450" s="293">
        <v>2</v>
      </c>
      <c r="I450" s="294"/>
      <c r="J450" s="295">
        <f>ROUND(I450*H450,2)</f>
        <v>0</v>
      </c>
      <c r="K450" s="291" t="s">
        <v>1</v>
      </c>
      <c r="L450" s="296"/>
      <c r="M450" s="297" t="s">
        <v>1</v>
      </c>
      <c r="N450" s="298" t="s">
        <v>38</v>
      </c>
      <c r="O450" s="91"/>
      <c r="P450" s="252">
        <f>O450*H450</f>
        <v>0</v>
      </c>
      <c r="Q450" s="252">
        <v>0.00172</v>
      </c>
      <c r="R450" s="252">
        <f>Q450*H450</f>
        <v>0.0034399999999999999</v>
      </c>
      <c r="S450" s="252">
        <v>0</v>
      </c>
      <c r="T450" s="253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54" t="s">
        <v>182</v>
      </c>
      <c r="AT450" s="254" t="s">
        <v>274</v>
      </c>
      <c r="AU450" s="254" t="s">
        <v>83</v>
      </c>
      <c r="AY450" s="17" t="s">
        <v>137</v>
      </c>
      <c r="BE450" s="255">
        <f>IF(N450="základní",J450,0)</f>
        <v>0</v>
      </c>
      <c r="BF450" s="255">
        <f>IF(N450="snížená",J450,0)</f>
        <v>0</v>
      </c>
      <c r="BG450" s="255">
        <f>IF(N450="zákl. přenesená",J450,0)</f>
        <v>0</v>
      </c>
      <c r="BH450" s="255">
        <f>IF(N450="sníž. přenesená",J450,0)</f>
        <v>0</v>
      </c>
      <c r="BI450" s="255">
        <f>IF(N450="nulová",J450,0)</f>
        <v>0</v>
      </c>
      <c r="BJ450" s="17" t="s">
        <v>81</v>
      </c>
      <c r="BK450" s="255">
        <f>ROUND(I450*H450,2)</f>
        <v>0</v>
      </c>
      <c r="BL450" s="17" t="s">
        <v>144</v>
      </c>
      <c r="BM450" s="254" t="s">
        <v>585</v>
      </c>
    </row>
    <row r="451" s="2" customFormat="1" ht="16.5" customHeight="1">
      <c r="A451" s="38"/>
      <c r="B451" s="39"/>
      <c r="C451" s="243" t="s">
        <v>586</v>
      </c>
      <c r="D451" s="243" t="s">
        <v>139</v>
      </c>
      <c r="E451" s="244" t="s">
        <v>587</v>
      </c>
      <c r="F451" s="245" t="s">
        <v>588</v>
      </c>
      <c r="G451" s="246" t="s">
        <v>267</v>
      </c>
      <c r="H451" s="247">
        <v>7</v>
      </c>
      <c r="I451" s="248"/>
      <c r="J451" s="249">
        <f>ROUND(I451*H451,2)</f>
        <v>0</v>
      </c>
      <c r="K451" s="245" t="s">
        <v>143</v>
      </c>
      <c r="L451" s="44"/>
      <c r="M451" s="250" t="s">
        <v>1</v>
      </c>
      <c r="N451" s="251" t="s">
        <v>38</v>
      </c>
      <c r="O451" s="91"/>
      <c r="P451" s="252">
        <f>O451*H451</f>
        <v>0</v>
      </c>
      <c r="Q451" s="252">
        <v>0.0016199999999999999</v>
      </c>
      <c r="R451" s="252">
        <f>Q451*H451</f>
        <v>0.011339999999999999</v>
      </c>
      <c r="S451" s="252">
        <v>0</v>
      </c>
      <c r="T451" s="253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54" t="s">
        <v>144</v>
      </c>
      <c r="AT451" s="254" t="s">
        <v>139</v>
      </c>
      <c r="AU451" s="254" t="s">
        <v>83</v>
      </c>
      <c r="AY451" s="17" t="s">
        <v>137</v>
      </c>
      <c r="BE451" s="255">
        <f>IF(N451="základní",J451,0)</f>
        <v>0</v>
      </c>
      <c r="BF451" s="255">
        <f>IF(N451="snížená",J451,0)</f>
        <v>0</v>
      </c>
      <c r="BG451" s="255">
        <f>IF(N451="zákl. přenesená",J451,0)</f>
        <v>0</v>
      </c>
      <c r="BH451" s="255">
        <f>IF(N451="sníž. přenesená",J451,0)</f>
        <v>0</v>
      </c>
      <c r="BI451" s="255">
        <f>IF(N451="nulová",J451,0)</f>
        <v>0</v>
      </c>
      <c r="BJ451" s="17" t="s">
        <v>81</v>
      </c>
      <c r="BK451" s="255">
        <f>ROUND(I451*H451,2)</f>
        <v>0</v>
      </c>
      <c r="BL451" s="17" t="s">
        <v>144</v>
      </c>
      <c r="BM451" s="254" t="s">
        <v>589</v>
      </c>
    </row>
    <row r="452" s="14" customFormat="1">
      <c r="A452" s="14"/>
      <c r="B452" s="267"/>
      <c r="C452" s="268"/>
      <c r="D452" s="258" t="s">
        <v>146</v>
      </c>
      <c r="E452" s="269" t="s">
        <v>1</v>
      </c>
      <c r="F452" s="270" t="s">
        <v>590</v>
      </c>
      <c r="G452" s="268"/>
      <c r="H452" s="271">
        <v>7</v>
      </c>
      <c r="I452" s="272"/>
      <c r="J452" s="268"/>
      <c r="K452" s="268"/>
      <c r="L452" s="273"/>
      <c r="M452" s="274"/>
      <c r="N452" s="275"/>
      <c r="O452" s="275"/>
      <c r="P452" s="275"/>
      <c r="Q452" s="275"/>
      <c r="R452" s="275"/>
      <c r="S452" s="275"/>
      <c r="T452" s="27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7" t="s">
        <v>146</v>
      </c>
      <c r="AU452" s="277" t="s">
        <v>83</v>
      </c>
      <c r="AV452" s="14" t="s">
        <v>83</v>
      </c>
      <c r="AW452" s="14" t="s">
        <v>30</v>
      </c>
      <c r="AX452" s="14" t="s">
        <v>73</v>
      </c>
      <c r="AY452" s="277" t="s">
        <v>137</v>
      </c>
    </row>
    <row r="453" s="15" customFormat="1">
      <c r="A453" s="15"/>
      <c r="B453" s="278"/>
      <c r="C453" s="279"/>
      <c r="D453" s="258" t="s">
        <v>146</v>
      </c>
      <c r="E453" s="280" t="s">
        <v>1</v>
      </c>
      <c r="F453" s="281" t="s">
        <v>150</v>
      </c>
      <c r="G453" s="279"/>
      <c r="H453" s="282">
        <v>7</v>
      </c>
      <c r="I453" s="283"/>
      <c r="J453" s="279"/>
      <c r="K453" s="279"/>
      <c r="L453" s="284"/>
      <c r="M453" s="285"/>
      <c r="N453" s="286"/>
      <c r="O453" s="286"/>
      <c r="P453" s="286"/>
      <c r="Q453" s="286"/>
      <c r="R453" s="286"/>
      <c r="S453" s="286"/>
      <c r="T453" s="287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8" t="s">
        <v>146</v>
      </c>
      <c r="AU453" s="288" t="s">
        <v>83</v>
      </c>
      <c r="AV453" s="15" t="s">
        <v>144</v>
      </c>
      <c r="AW453" s="15" t="s">
        <v>30</v>
      </c>
      <c r="AX453" s="15" t="s">
        <v>81</v>
      </c>
      <c r="AY453" s="288" t="s">
        <v>137</v>
      </c>
    </row>
    <row r="454" s="2" customFormat="1" ht="16.5" customHeight="1">
      <c r="A454" s="38"/>
      <c r="B454" s="39"/>
      <c r="C454" s="289" t="s">
        <v>591</v>
      </c>
      <c r="D454" s="289" t="s">
        <v>274</v>
      </c>
      <c r="E454" s="290" t="s">
        <v>592</v>
      </c>
      <c r="F454" s="291" t="s">
        <v>593</v>
      </c>
      <c r="G454" s="292" t="s">
        <v>267</v>
      </c>
      <c r="H454" s="293">
        <v>7</v>
      </c>
      <c r="I454" s="294"/>
      <c r="J454" s="295">
        <f>ROUND(I454*H454,2)</f>
        <v>0</v>
      </c>
      <c r="K454" s="291" t="s">
        <v>1</v>
      </c>
      <c r="L454" s="296"/>
      <c r="M454" s="297" t="s">
        <v>1</v>
      </c>
      <c r="N454" s="298" t="s">
        <v>38</v>
      </c>
      <c r="O454" s="91"/>
      <c r="P454" s="252">
        <f>O454*H454</f>
        <v>0</v>
      </c>
      <c r="Q454" s="252">
        <v>0.01555</v>
      </c>
      <c r="R454" s="252">
        <f>Q454*H454</f>
        <v>0.10885</v>
      </c>
      <c r="S454" s="252">
        <v>0</v>
      </c>
      <c r="T454" s="253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54" t="s">
        <v>182</v>
      </c>
      <c r="AT454" s="254" t="s">
        <v>274</v>
      </c>
      <c r="AU454" s="254" t="s">
        <v>83</v>
      </c>
      <c r="AY454" s="17" t="s">
        <v>137</v>
      </c>
      <c r="BE454" s="255">
        <f>IF(N454="základní",J454,0)</f>
        <v>0</v>
      </c>
      <c r="BF454" s="255">
        <f>IF(N454="snížená",J454,0)</f>
        <v>0</v>
      </c>
      <c r="BG454" s="255">
        <f>IF(N454="zákl. přenesená",J454,0)</f>
        <v>0</v>
      </c>
      <c r="BH454" s="255">
        <f>IF(N454="sníž. přenesená",J454,0)</f>
        <v>0</v>
      </c>
      <c r="BI454" s="255">
        <f>IF(N454="nulová",J454,0)</f>
        <v>0</v>
      </c>
      <c r="BJ454" s="17" t="s">
        <v>81</v>
      </c>
      <c r="BK454" s="255">
        <f>ROUND(I454*H454,2)</f>
        <v>0</v>
      </c>
      <c r="BL454" s="17" t="s">
        <v>144</v>
      </c>
      <c r="BM454" s="254" t="s">
        <v>594</v>
      </c>
    </row>
    <row r="455" s="2" customFormat="1" ht="16.5" customHeight="1">
      <c r="A455" s="38"/>
      <c r="B455" s="39"/>
      <c r="C455" s="289" t="s">
        <v>595</v>
      </c>
      <c r="D455" s="289" t="s">
        <v>274</v>
      </c>
      <c r="E455" s="290" t="s">
        <v>596</v>
      </c>
      <c r="F455" s="291" t="s">
        <v>597</v>
      </c>
      <c r="G455" s="292" t="s">
        <v>267</v>
      </c>
      <c r="H455" s="293">
        <v>7</v>
      </c>
      <c r="I455" s="294"/>
      <c r="J455" s="295">
        <f>ROUND(I455*H455,2)</f>
        <v>0</v>
      </c>
      <c r="K455" s="291" t="s">
        <v>1</v>
      </c>
      <c r="L455" s="296"/>
      <c r="M455" s="297" t="s">
        <v>1</v>
      </c>
      <c r="N455" s="298" t="s">
        <v>38</v>
      </c>
      <c r="O455" s="91"/>
      <c r="P455" s="252">
        <f>O455*H455</f>
        <v>0</v>
      </c>
      <c r="Q455" s="252">
        <v>0.0035000000000000001</v>
      </c>
      <c r="R455" s="252">
        <f>Q455*H455</f>
        <v>0.024500000000000001</v>
      </c>
      <c r="S455" s="252">
        <v>0</v>
      </c>
      <c r="T455" s="253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54" t="s">
        <v>182</v>
      </c>
      <c r="AT455" s="254" t="s">
        <v>274</v>
      </c>
      <c r="AU455" s="254" t="s">
        <v>83</v>
      </c>
      <c r="AY455" s="17" t="s">
        <v>137</v>
      </c>
      <c r="BE455" s="255">
        <f>IF(N455="základní",J455,0)</f>
        <v>0</v>
      </c>
      <c r="BF455" s="255">
        <f>IF(N455="snížená",J455,0)</f>
        <v>0</v>
      </c>
      <c r="BG455" s="255">
        <f>IF(N455="zákl. přenesená",J455,0)</f>
        <v>0</v>
      </c>
      <c r="BH455" s="255">
        <f>IF(N455="sníž. přenesená",J455,0)</f>
        <v>0</v>
      </c>
      <c r="BI455" s="255">
        <f>IF(N455="nulová",J455,0)</f>
        <v>0</v>
      </c>
      <c r="BJ455" s="17" t="s">
        <v>81</v>
      </c>
      <c r="BK455" s="255">
        <f>ROUND(I455*H455,2)</f>
        <v>0</v>
      </c>
      <c r="BL455" s="17" t="s">
        <v>144</v>
      </c>
      <c r="BM455" s="254" t="s">
        <v>598</v>
      </c>
    </row>
    <row r="456" s="2" customFormat="1" ht="16.5" customHeight="1">
      <c r="A456" s="38"/>
      <c r="B456" s="39"/>
      <c r="C456" s="243" t="s">
        <v>599</v>
      </c>
      <c r="D456" s="243" t="s">
        <v>139</v>
      </c>
      <c r="E456" s="244" t="s">
        <v>600</v>
      </c>
      <c r="F456" s="245" t="s">
        <v>601</v>
      </c>
      <c r="G456" s="246" t="s">
        <v>267</v>
      </c>
      <c r="H456" s="247">
        <v>7</v>
      </c>
      <c r="I456" s="248"/>
      <c r="J456" s="249">
        <f>ROUND(I456*H456,2)</f>
        <v>0</v>
      </c>
      <c r="K456" s="245" t="s">
        <v>143</v>
      </c>
      <c r="L456" s="44"/>
      <c r="M456" s="250" t="s">
        <v>1</v>
      </c>
      <c r="N456" s="251" t="s">
        <v>38</v>
      </c>
      <c r="O456" s="91"/>
      <c r="P456" s="252">
        <f>O456*H456</f>
        <v>0</v>
      </c>
      <c r="Q456" s="252">
        <v>0.00034000000000000002</v>
      </c>
      <c r="R456" s="252">
        <f>Q456*H456</f>
        <v>0.0023800000000000002</v>
      </c>
      <c r="S456" s="252">
        <v>0</v>
      </c>
      <c r="T456" s="253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54" t="s">
        <v>144</v>
      </c>
      <c r="AT456" s="254" t="s">
        <v>139</v>
      </c>
      <c r="AU456" s="254" t="s">
        <v>83</v>
      </c>
      <c r="AY456" s="17" t="s">
        <v>137</v>
      </c>
      <c r="BE456" s="255">
        <f>IF(N456="základní",J456,0)</f>
        <v>0</v>
      </c>
      <c r="BF456" s="255">
        <f>IF(N456="snížená",J456,0)</f>
        <v>0</v>
      </c>
      <c r="BG456" s="255">
        <f>IF(N456="zákl. přenesená",J456,0)</f>
        <v>0</v>
      </c>
      <c r="BH456" s="255">
        <f>IF(N456="sníž. přenesená",J456,0)</f>
        <v>0</v>
      </c>
      <c r="BI456" s="255">
        <f>IF(N456="nulová",J456,0)</f>
        <v>0</v>
      </c>
      <c r="BJ456" s="17" t="s">
        <v>81</v>
      </c>
      <c r="BK456" s="255">
        <f>ROUND(I456*H456,2)</f>
        <v>0</v>
      </c>
      <c r="BL456" s="17" t="s">
        <v>144</v>
      </c>
      <c r="BM456" s="254" t="s">
        <v>602</v>
      </c>
    </row>
    <row r="457" s="14" customFormat="1">
      <c r="A457" s="14"/>
      <c r="B457" s="267"/>
      <c r="C457" s="268"/>
      <c r="D457" s="258" t="s">
        <v>146</v>
      </c>
      <c r="E457" s="269" t="s">
        <v>1</v>
      </c>
      <c r="F457" s="270" t="s">
        <v>590</v>
      </c>
      <c r="G457" s="268"/>
      <c r="H457" s="271">
        <v>7</v>
      </c>
      <c r="I457" s="272"/>
      <c r="J457" s="268"/>
      <c r="K457" s="268"/>
      <c r="L457" s="273"/>
      <c r="M457" s="274"/>
      <c r="N457" s="275"/>
      <c r="O457" s="275"/>
      <c r="P457" s="275"/>
      <c r="Q457" s="275"/>
      <c r="R457" s="275"/>
      <c r="S457" s="275"/>
      <c r="T457" s="27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7" t="s">
        <v>146</v>
      </c>
      <c r="AU457" s="277" t="s">
        <v>83</v>
      </c>
      <c r="AV457" s="14" t="s">
        <v>83</v>
      </c>
      <c r="AW457" s="14" t="s">
        <v>30</v>
      </c>
      <c r="AX457" s="14" t="s">
        <v>73</v>
      </c>
      <c r="AY457" s="277" t="s">
        <v>137</v>
      </c>
    </row>
    <row r="458" s="15" customFormat="1">
      <c r="A458" s="15"/>
      <c r="B458" s="278"/>
      <c r="C458" s="279"/>
      <c r="D458" s="258" t="s">
        <v>146</v>
      </c>
      <c r="E458" s="280" t="s">
        <v>1</v>
      </c>
      <c r="F458" s="281" t="s">
        <v>150</v>
      </c>
      <c r="G458" s="279"/>
      <c r="H458" s="282">
        <v>7</v>
      </c>
      <c r="I458" s="283"/>
      <c r="J458" s="279"/>
      <c r="K458" s="279"/>
      <c r="L458" s="284"/>
      <c r="M458" s="285"/>
      <c r="N458" s="286"/>
      <c r="O458" s="286"/>
      <c r="P458" s="286"/>
      <c r="Q458" s="286"/>
      <c r="R458" s="286"/>
      <c r="S458" s="286"/>
      <c r="T458" s="287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8" t="s">
        <v>146</v>
      </c>
      <c r="AU458" s="288" t="s">
        <v>83</v>
      </c>
      <c r="AV458" s="15" t="s">
        <v>144</v>
      </c>
      <c r="AW458" s="15" t="s">
        <v>30</v>
      </c>
      <c r="AX458" s="15" t="s">
        <v>81</v>
      </c>
      <c r="AY458" s="288" t="s">
        <v>137</v>
      </c>
    </row>
    <row r="459" s="2" customFormat="1" ht="16.5" customHeight="1">
      <c r="A459" s="38"/>
      <c r="B459" s="39"/>
      <c r="C459" s="289" t="s">
        <v>603</v>
      </c>
      <c r="D459" s="289" t="s">
        <v>274</v>
      </c>
      <c r="E459" s="290" t="s">
        <v>604</v>
      </c>
      <c r="F459" s="291" t="s">
        <v>605</v>
      </c>
      <c r="G459" s="292" t="s">
        <v>267</v>
      </c>
      <c r="H459" s="293">
        <v>7</v>
      </c>
      <c r="I459" s="294"/>
      <c r="J459" s="295">
        <f>ROUND(I459*H459,2)</f>
        <v>0</v>
      </c>
      <c r="K459" s="291" t="s">
        <v>1</v>
      </c>
      <c r="L459" s="296"/>
      <c r="M459" s="297" t="s">
        <v>1</v>
      </c>
      <c r="N459" s="298" t="s">
        <v>38</v>
      </c>
      <c r="O459" s="91"/>
      <c r="P459" s="252">
        <f>O459*H459</f>
        <v>0</v>
      </c>
      <c r="Q459" s="252">
        <v>0.037499999999999999</v>
      </c>
      <c r="R459" s="252">
        <f>Q459*H459</f>
        <v>0.26250000000000001</v>
      </c>
      <c r="S459" s="252">
        <v>0</v>
      </c>
      <c r="T459" s="253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54" t="s">
        <v>182</v>
      </c>
      <c r="AT459" s="254" t="s">
        <v>274</v>
      </c>
      <c r="AU459" s="254" t="s">
        <v>83</v>
      </c>
      <c r="AY459" s="17" t="s">
        <v>137</v>
      </c>
      <c r="BE459" s="255">
        <f>IF(N459="základní",J459,0)</f>
        <v>0</v>
      </c>
      <c r="BF459" s="255">
        <f>IF(N459="snížená",J459,0)</f>
        <v>0</v>
      </c>
      <c r="BG459" s="255">
        <f>IF(N459="zákl. přenesená",J459,0)</f>
        <v>0</v>
      </c>
      <c r="BH459" s="255">
        <f>IF(N459="sníž. přenesená",J459,0)</f>
        <v>0</v>
      </c>
      <c r="BI459" s="255">
        <f>IF(N459="nulová",J459,0)</f>
        <v>0</v>
      </c>
      <c r="BJ459" s="17" t="s">
        <v>81</v>
      </c>
      <c r="BK459" s="255">
        <f>ROUND(I459*H459,2)</f>
        <v>0</v>
      </c>
      <c r="BL459" s="17" t="s">
        <v>144</v>
      </c>
      <c r="BM459" s="254" t="s">
        <v>606</v>
      </c>
    </row>
    <row r="460" s="2" customFormat="1" ht="16.5" customHeight="1">
      <c r="A460" s="38"/>
      <c r="B460" s="39"/>
      <c r="C460" s="243" t="s">
        <v>607</v>
      </c>
      <c r="D460" s="243" t="s">
        <v>139</v>
      </c>
      <c r="E460" s="244" t="s">
        <v>608</v>
      </c>
      <c r="F460" s="245" t="s">
        <v>609</v>
      </c>
      <c r="G460" s="246" t="s">
        <v>267</v>
      </c>
      <c r="H460" s="247">
        <v>7</v>
      </c>
      <c r="I460" s="248"/>
      <c r="J460" s="249">
        <f>ROUND(I460*H460,2)</f>
        <v>0</v>
      </c>
      <c r="K460" s="245" t="s">
        <v>143</v>
      </c>
      <c r="L460" s="44"/>
      <c r="M460" s="250" t="s">
        <v>1</v>
      </c>
      <c r="N460" s="251" t="s">
        <v>38</v>
      </c>
      <c r="O460" s="91"/>
      <c r="P460" s="252">
        <f>O460*H460</f>
        <v>0</v>
      </c>
      <c r="Q460" s="252">
        <v>0.00165</v>
      </c>
      <c r="R460" s="252">
        <f>Q460*H460</f>
        <v>0.01155</v>
      </c>
      <c r="S460" s="252">
        <v>0</v>
      </c>
      <c r="T460" s="253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54" t="s">
        <v>144</v>
      </c>
      <c r="AT460" s="254" t="s">
        <v>139</v>
      </c>
      <c r="AU460" s="254" t="s">
        <v>83</v>
      </c>
      <c r="AY460" s="17" t="s">
        <v>137</v>
      </c>
      <c r="BE460" s="255">
        <f>IF(N460="základní",J460,0)</f>
        <v>0</v>
      </c>
      <c r="BF460" s="255">
        <f>IF(N460="snížená",J460,0)</f>
        <v>0</v>
      </c>
      <c r="BG460" s="255">
        <f>IF(N460="zákl. přenesená",J460,0)</f>
        <v>0</v>
      </c>
      <c r="BH460" s="255">
        <f>IF(N460="sníž. přenesená",J460,0)</f>
        <v>0</v>
      </c>
      <c r="BI460" s="255">
        <f>IF(N460="nulová",J460,0)</f>
        <v>0</v>
      </c>
      <c r="BJ460" s="17" t="s">
        <v>81</v>
      </c>
      <c r="BK460" s="255">
        <f>ROUND(I460*H460,2)</f>
        <v>0</v>
      </c>
      <c r="BL460" s="17" t="s">
        <v>144</v>
      </c>
      <c r="BM460" s="254" t="s">
        <v>610</v>
      </c>
    </row>
    <row r="461" s="14" customFormat="1">
      <c r="A461" s="14"/>
      <c r="B461" s="267"/>
      <c r="C461" s="268"/>
      <c r="D461" s="258" t="s">
        <v>146</v>
      </c>
      <c r="E461" s="269" t="s">
        <v>1</v>
      </c>
      <c r="F461" s="270" t="s">
        <v>590</v>
      </c>
      <c r="G461" s="268"/>
      <c r="H461" s="271">
        <v>7</v>
      </c>
      <c r="I461" s="272"/>
      <c r="J461" s="268"/>
      <c r="K461" s="268"/>
      <c r="L461" s="273"/>
      <c r="M461" s="274"/>
      <c r="N461" s="275"/>
      <c r="O461" s="275"/>
      <c r="P461" s="275"/>
      <c r="Q461" s="275"/>
      <c r="R461" s="275"/>
      <c r="S461" s="275"/>
      <c r="T461" s="27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7" t="s">
        <v>146</v>
      </c>
      <c r="AU461" s="277" t="s">
        <v>83</v>
      </c>
      <c r="AV461" s="14" t="s">
        <v>83</v>
      </c>
      <c r="AW461" s="14" t="s">
        <v>30</v>
      </c>
      <c r="AX461" s="14" t="s">
        <v>73</v>
      </c>
      <c r="AY461" s="277" t="s">
        <v>137</v>
      </c>
    </row>
    <row r="462" s="15" customFormat="1">
      <c r="A462" s="15"/>
      <c r="B462" s="278"/>
      <c r="C462" s="279"/>
      <c r="D462" s="258" t="s">
        <v>146</v>
      </c>
      <c r="E462" s="280" t="s">
        <v>1</v>
      </c>
      <c r="F462" s="281" t="s">
        <v>150</v>
      </c>
      <c r="G462" s="279"/>
      <c r="H462" s="282">
        <v>7</v>
      </c>
      <c r="I462" s="283"/>
      <c r="J462" s="279"/>
      <c r="K462" s="279"/>
      <c r="L462" s="284"/>
      <c r="M462" s="285"/>
      <c r="N462" s="286"/>
      <c r="O462" s="286"/>
      <c r="P462" s="286"/>
      <c r="Q462" s="286"/>
      <c r="R462" s="286"/>
      <c r="S462" s="286"/>
      <c r="T462" s="28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8" t="s">
        <v>146</v>
      </c>
      <c r="AU462" s="288" t="s">
        <v>83</v>
      </c>
      <c r="AV462" s="15" t="s">
        <v>144</v>
      </c>
      <c r="AW462" s="15" t="s">
        <v>30</v>
      </c>
      <c r="AX462" s="15" t="s">
        <v>81</v>
      </c>
      <c r="AY462" s="288" t="s">
        <v>137</v>
      </c>
    </row>
    <row r="463" s="2" customFormat="1" ht="16.5" customHeight="1">
      <c r="A463" s="38"/>
      <c r="B463" s="39"/>
      <c r="C463" s="289" t="s">
        <v>611</v>
      </c>
      <c r="D463" s="289" t="s">
        <v>274</v>
      </c>
      <c r="E463" s="290" t="s">
        <v>612</v>
      </c>
      <c r="F463" s="291" t="s">
        <v>613</v>
      </c>
      <c r="G463" s="292" t="s">
        <v>267</v>
      </c>
      <c r="H463" s="293">
        <v>7</v>
      </c>
      <c r="I463" s="294"/>
      <c r="J463" s="295">
        <f>ROUND(I463*H463,2)</f>
        <v>0</v>
      </c>
      <c r="K463" s="291" t="s">
        <v>1</v>
      </c>
      <c r="L463" s="296"/>
      <c r="M463" s="297" t="s">
        <v>1</v>
      </c>
      <c r="N463" s="298" t="s">
        <v>38</v>
      </c>
      <c r="O463" s="91"/>
      <c r="P463" s="252">
        <f>O463*H463</f>
        <v>0</v>
      </c>
      <c r="Q463" s="252">
        <v>0.019</v>
      </c>
      <c r="R463" s="252">
        <f>Q463*H463</f>
        <v>0.13300000000000001</v>
      </c>
      <c r="S463" s="252">
        <v>0</v>
      </c>
      <c r="T463" s="253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54" t="s">
        <v>182</v>
      </c>
      <c r="AT463" s="254" t="s">
        <v>274</v>
      </c>
      <c r="AU463" s="254" t="s">
        <v>83</v>
      </c>
      <c r="AY463" s="17" t="s">
        <v>137</v>
      </c>
      <c r="BE463" s="255">
        <f>IF(N463="základní",J463,0)</f>
        <v>0</v>
      </c>
      <c r="BF463" s="255">
        <f>IF(N463="snížená",J463,0)</f>
        <v>0</v>
      </c>
      <c r="BG463" s="255">
        <f>IF(N463="zákl. přenesená",J463,0)</f>
        <v>0</v>
      </c>
      <c r="BH463" s="255">
        <f>IF(N463="sníž. přenesená",J463,0)</f>
        <v>0</v>
      </c>
      <c r="BI463" s="255">
        <f>IF(N463="nulová",J463,0)</f>
        <v>0</v>
      </c>
      <c r="BJ463" s="17" t="s">
        <v>81</v>
      </c>
      <c r="BK463" s="255">
        <f>ROUND(I463*H463,2)</f>
        <v>0</v>
      </c>
      <c r="BL463" s="17" t="s">
        <v>144</v>
      </c>
      <c r="BM463" s="254" t="s">
        <v>614</v>
      </c>
    </row>
    <row r="464" s="2" customFormat="1" ht="24" customHeight="1">
      <c r="A464" s="38"/>
      <c r="B464" s="39"/>
      <c r="C464" s="289" t="s">
        <v>615</v>
      </c>
      <c r="D464" s="289" t="s">
        <v>274</v>
      </c>
      <c r="E464" s="290" t="s">
        <v>616</v>
      </c>
      <c r="F464" s="291" t="s">
        <v>617</v>
      </c>
      <c r="G464" s="292" t="s">
        <v>267</v>
      </c>
      <c r="H464" s="293">
        <v>7</v>
      </c>
      <c r="I464" s="294"/>
      <c r="J464" s="295">
        <f>ROUND(I464*H464,2)</f>
        <v>0</v>
      </c>
      <c r="K464" s="291" t="s">
        <v>1</v>
      </c>
      <c r="L464" s="296"/>
      <c r="M464" s="297" t="s">
        <v>1</v>
      </c>
      <c r="N464" s="298" t="s">
        <v>38</v>
      </c>
      <c r="O464" s="91"/>
      <c r="P464" s="252">
        <f>O464*H464</f>
        <v>0</v>
      </c>
      <c r="Q464" s="252">
        <v>0.0040000000000000001</v>
      </c>
      <c r="R464" s="252">
        <f>Q464*H464</f>
        <v>0.028000000000000001</v>
      </c>
      <c r="S464" s="252">
        <v>0</v>
      </c>
      <c r="T464" s="253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54" t="s">
        <v>182</v>
      </c>
      <c r="AT464" s="254" t="s">
        <v>274</v>
      </c>
      <c r="AU464" s="254" t="s">
        <v>83</v>
      </c>
      <c r="AY464" s="17" t="s">
        <v>137</v>
      </c>
      <c r="BE464" s="255">
        <f>IF(N464="základní",J464,0)</f>
        <v>0</v>
      </c>
      <c r="BF464" s="255">
        <f>IF(N464="snížená",J464,0)</f>
        <v>0</v>
      </c>
      <c r="BG464" s="255">
        <f>IF(N464="zákl. přenesená",J464,0)</f>
        <v>0</v>
      </c>
      <c r="BH464" s="255">
        <f>IF(N464="sníž. přenesená",J464,0)</f>
        <v>0</v>
      </c>
      <c r="BI464" s="255">
        <f>IF(N464="nulová",J464,0)</f>
        <v>0</v>
      </c>
      <c r="BJ464" s="17" t="s">
        <v>81</v>
      </c>
      <c r="BK464" s="255">
        <f>ROUND(I464*H464,2)</f>
        <v>0</v>
      </c>
      <c r="BL464" s="17" t="s">
        <v>144</v>
      </c>
      <c r="BM464" s="254" t="s">
        <v>618</v>
      </c>
    </row>
    <row r="465" s="2" customFormat="1" ht="16.5" customHeight="1">
      <c r="A465" s="38"/>
      <c r="B465" s="39"/>
      <c r="C465" s="243" t="s">
        <v>619</v>
      </c>
      <c r="D465" s="243" t="s">
        <v>139</v>
      </c>
      <c r="E465" s="244" t="s">
        <v>620</v>
      </c>
      <c r="F465" s="245" t="s">
        <v>621</v>
      </c>
      <c r="G465" s="246" t="s">
        <v>267</v>
      </c>
      <c r="H465" s="247">
        <v>2</v>
      </c>
      <c r="I465" s="248"/>
      <c r="J465" s="249">
        <f>ROUND(I465*H465,2)</f>
        <v>0</v>
      </c>
      <c r="K465" s="245" t="s">
        <v>143</v>
      </c>
      <c r="L465" s="44"/>
      <c r="M465" s="250" t="s">
        <v>1</v>
      </c>
      <c r="N465" s="251" t="s">
        <v>38</v>
      </c>
      <c r="O465" s="91"/>
      <c r="P465" s="252">
        <f>O465*H465</f>
        <v>0</v>
      </c>
      <c r="Q465" s="252">
        <v>0.00296</v>
      </c>
      <c r="R465" s="252">
        <f>Q465*H465</f>
        <v>0.0059199999999999999</v>
      </c>
      <c r="S465" s="252">
        <v>0</v>
      </c>
      <c r="T465" s="253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54" t="s">
        <v>144</v>
      </c>
      <c r="AT465" s="254" t="s">
        <v>139</v>
      </c>
      <c r="AU465" s="254" t="s">
        <v>83</v>
      </c>
      <c r="AY465" s="17" t="s">
        <v>137</v>
      </c>
      <c r="BE465" s="255">
        <f>IF(N465="základní",J465,0)</f>
        <v>0</v>
      </c>
      <c r="BF465" s="255">
        <f>IF(N465="snížená",J465,0)</f>
        <v>0</v>
      </c>
      <c r="BG465" s="255">
        <f>IF(N465="zákl. přenesená",J465,0)</f>
        <v>0</v>
      </c>
      <c r="BH465" s="255">
        <f>IF(N465="sníž. přenesená",J465,0)</f>
        <v>0</v>
      </c>
      <c r="BI465" s="255">
        <f>IF(N465="nulová",J465,0)</f>
        <v>0</v>
      </c>
      <c r="BJ465" s="17" t="s">
        <v>81</v>
      </c>
      <c r="BK465" s="255">
        <f>ROUND(I465*H465,2)</f>
        <v>0</v>
      </c>
      <c r="BL465" s="17" t="s">
        <v>144</v>
      </c>
      <c r="BM465" s="254" t="s">
        <v>622</v>
      </c>
    </row>
    <row r="466" s="14" customFormat="1">
      <c r="A466" s="14"/>
      <c r="B466" s="267"/>
      <c r="C466" s="268"/>
      <c r="D466" s="258" t="s">
        <v>146</v>
      </c>
      <c r="E466" s="269" t="s">
        <v>1</v>
      </c>
      <c r="F466" s="270" t="s">
        <v>623</v>
      </c>
      <c r="G466" s="268"/>
      <c r="H466" s="271">
        <v>2</v>
      </c>
      <c r="I466" s="272"/>
      <c r="J466" s="268"/>
      <c r="K466" s="268"/>
      <c r="L466" s="273"/>
      <c r="M466" s="274"/>
      <c r="N466" s="275"/>
      <c r="O466" s="275"/>
      <c r="P466" s="275"/>
      <c r="Q466" s="275"/>
      <c r="R466" s="275"/>
      <c r="S466" s="275"/>
      <c r="T466" s="27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7" t="s">
        <v>146</v>
      </c>
      <c r="AU466" s="277" t="s">
        <v>83</v>
      </c>
      <c r="AV466" s="14" t="s">
        <v>83</v>
      </c>
      <c r="AW466" s="14" t="s">
        <v>30</v>
      </c>
      <c r="AX466" s="14" t="s">
        <v>73</v>
      </c>
      <c r="AY466" s="277" t="s">
        <v>137</v>
      </c>
    </row>
    <row r="467" s="15" customFormat="1">
      <c r="A467" s="15"/>
      <c r="B467" s="278"/>
      <c r="C467" s="279"/>
      <c r="D467" s="258" t="s">
        <v>146</v>
      </c>
      <c r="E467" s="280" t="s">
        <v>1</v>
      </c>
      <c r="F467" s="281" t="s">
        <v>150</v>
      </c>
      <c r="G467" s="279"/>
      <c r="H467" s="282">
        <v>2</v>
      </c>
      <c r="I467" s="283"/>
      <c r="J467" s="279"/>
      <c r="K467" s="279"/>
      <c r="L467" s="284"/>
      <c r="M467" s="285"/>
      <c r="N467" s="286"/>
      <c r="O467" s="286"/>
      <c r="P467" s="286"/>
      <c r="Q467" s="286"/>
      <c r="R467" s="286"/>
      <c r="S467" s="286"/>
      <c r="T467" s="287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8" t="s">
        <v>146</v>
      </c>
      <c r="AU467" s="288" t="s">
        <v>83</v>
      </c>
      <c r="AV467" s="15" t="s">
        <v>144</v>
      </c>
      <c r="AW467" s="15" t="s">
        <v>30</v>
      </c>
      <c r="AX467" s="15" t="s">
        <v>81</v>
      </c>
      <c r="AY467" s="288" t="s">
        <v>137</v>
      </c>
    </row>
    <row r="468" s="2" customFormat="1" ht="16.5" customHeight="1">
      <c r="A468" s="38"/>
      <c r="B468" s="39"/>
      <c r="C468" s="289" t="s">
        <v>624</v>
      </c>
      <c r="D468" s="289" t="s">
        <v>274</v>
      </c>
      <c r="E468" s="290" t="s">
        <v>625</v>
      </c>
      <c r="F468" s="291" t="s">
        <v>626</v>
      </c>
      <c r="G468" s="292" t="s">
        <v>267</v>
      </c>
      <c r="H468" s="293">
        <v>2</v>
      </c>
      <c r="I468" s="294"/>
      <c r="J468" s="295">
        <f>ROUND(I468*H468,2)</f>
        <v>0</v>
      </c>
      <c r="K468" s="291" t="s">
        <v>1</v>
      </c>
      <c r="L468" s="296"/>
      <c r="M468" s="297" t="s">
        <v>1</v>
      </c>
      <c r="N468" s="298" t="s">
        <v>38</v>
      </c>
      <c r="O468" s="91"/>
      <c r="P468" s="252">
        <f>O468*H468</f>
        <v>0</v>
      </c>
      <c r="Q468" s="252">
        <v>0.041000000000000002</v>
      </c>
      <c r="R468" s="252">
        <f>Q468*H468</f>
        <v>0.082000000000000003</v>
      </c>
      <c r="S468" s="252">
        <v>0</v>
      </c>
      <c r="T468" s="253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54" t="s">
        <v>182</v>
      </c>
      <c r="AT468" s="254" t="s">
        <v>274</v>
      </c>
      <c r="AU468" s="254" t="s">
        <v>83</v>
      </c>
      <c r="AY468" s="17" t="s">
        <v>137</v>
      </c>
      <c r="BE468" s="255">
        <f>IF(N468="základní",J468,0)</f>
        <v>0</v>
      </c>
      <c r="BF468" s="255">
        <f>IF(N468="snížená",J468,0)</f>
        <v>0</v>
      </c>
      <c r="BG468" s="255">
        <f>IF(N468="zákl. přenesená",J468,0)</f>
        <v>0</v>
      </c>
      <c r="BH468" s="255">
        <f>IF(N468="sníž. přenesená",J468,0)</f>
        <v>0</v>
      </c>
      <c r="BI468" s="255">
        <f>IF(N468="nulová",J468,0)</f>
        <v>0</v>
      </c>
      <c r="BJ468" s="17" t="s">
        <v>81</v>
      </c>
      <c r="BK468" s="255">
        <f>ROUND(I468*H468,2)</f>
        <v>0</v>
      </c>
      <c r="BL468" s="17" t="s">
        <v>144</v>
      </c>
      <c r="BM468" s="254" t="s">
        <v>627</v>
      </c>
    </row>
    <row r="469" s="2" customFormat="1" ht="24" customHeight="1">
      <c r="A469" s="38"/>
      <c r="B469" s="39"/>
      <c r="C469" s="289" t="s">
        <v>628</v>
      </c>
      <c r="D469" s="289" t="s">
        <v>274</v>
      </c>
      <c r="E469" s="290" t="s">
        <v>616</v>
      </c>
      <c r="F469" s="291" t="s">
        <v>617</v>
      </c>
      <c r="G469" s="292" t="s">
        <v>267</v>
      </c>
      <c r="H469" s="293">
        <v>2</v>
      </c>
      <c r="I469" s="294"/>
      <c r="J469" s="295">
        <f>ROUND(I469*H469,2)</f>
        <v>0</v>
      </c>
      <c r="K469" s="291" t="s">
        <v>1</v>
      </c>
      <c r="L469" s="296"/>
      <c r="M469" s="297" t="s">
        <v>1</v>
      </c>
      <c r="N469" s="298" t="s">
        <v>38</v>
      </c>
      <c r="O469" s="91"/>
      <c r="P469" s="252">
        <f>O469*H469</f>
        <v>0</v>
      </c>
      <c r="Q469" s="252">
        <v>0.0040000000000000001</v>
      </c>
      <c r="R469" s="252">
        <f>Q469*H469</f>
        <v>0.0080000000000000002</v>
      </c>
      <c r="S469" s="252">
        <v>0</v>
      </c>
      <c r="T469" s="253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54" t="s">
        <v>182</v>
      </c>
      <c r="AT469" s="254" t="s">
        <v>274</v>
      </c>
      <c r="AU469" s="254" t="s">
        <v>83</v>
      </c>
      <c r="AY469" s="17" t="s">
        <v>137</v>
      </c>
      <c r="BE469" s="255">
        <f>IF(N469="základní",J469,0)</f>
        <v>0</v>
      </c>
      <c r="BF469" s="255">
        <f>IF(N469="snížená",J469,0)</f>
        <v>0</v>
      </c>
      <c r="BG469" s="255">
        <f>IF(N469="zákl. přenesená",J469,0)</f>
        <v>0</v>
      </c>
      <c r="BH469" s="255">
        <f>IF(N469="sníž. přenesená",J469,0)</f>
        <v>0</v>
      </c>
      <c r="BI469" s="255">
        <f>IF(N469="nulová",J469,0)</f>
        <v>0</v>
      </c>
      <c r="BJ469" s="17" t="s">
        <v>81</v>
      </c>
      <c r="BK469" s="255">
        <f>ROUND(I469*H469,2)</f>
        <v>0</v>
      </c>
      <c r="BL469" s="17" t="s">
        <v>144</v>
      </c>
      <c r="BM469" s="254" t="s">
        <v>629</v>
      </c>
    </row>
    <row r="470" s="2" customFormat="1" ht="16.5" customHeight="1">
      <c r="A470" s="38"/>
      <c r="B470" s="39"/>
      <c r="C470" s="243" t="s">
        <v>630</v>
      </c>
      <c r="D470" s="243" t="s">
        <v>139</v>
      </c>
      <c r="E470" s="244" t="s">
        <v>631</v>
      </c>
      <c r="F470" s="245" t="s">
        <v>632</v>
      </c>
      <c r="G470" s="246" t="s">
        <v>185</v>
      </c>
      <c r="H470" s="247">
        <v>3718.8000000000002</v>
      </c>
      <c r="I470" s="248"/>
      <c r="J470" s="249">
        <f>ROUND(I470*H470,2)</f>
        <v>0</v>
      </c>
      <c r="K470" s="245" t="s">
        <v>143</v>
      </c>
      <c r="L470" s="44"/>
      <c r="M470" s="250" t="s">
        <v>1</v>
      </c>
      <c r="N470" s="251" t="s">
        <v>38</v>
      </c>
      <c r="O470" s="91"/>
      <c r="P470" s="252">
        <f>O470*H470</f>
        <v>0</v>
      </c>
      <c r="Q470" s="252">
        <v>0</v>
      </c>
      <c r="R470" s="252">
        <f>Q470*H470</f>
        <v>0</v>
      </c>
      <c r="S470" s="252">
        <v>0</v>
      </c>
      <c r="T470" s="253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54" t="s">
        <v>144</v>
      </c>
      <c r="AT470" s="254" t="s">
        <v>139</v>
      </c>
      <c r="AU470" s="254" t="s">
        <v>83</v>
      </c>
      <c r="AY470" s="17" t="s">
        <v>137</v>
      </c>
      <c r="BE470" s="255">
        <f>IF(N470="základní",J470,0)</f>
        <v>0</v>
      </c>
      <c r="BF470" s="255">
        <f>IF(N470="snížená",J470,0)</f>
        <v>0</v>
      </c>
      <c r="BG470" s="255">
        <f>IF(N470="zákl. přenesená",J470,0)</f>
        <v>0</v>
      </c>
      <c r="BH470" s="255">
        <f>IF(N470="sníž. přenesená",J470,0)</f>
        <v>0</v>
      </c>
      <c r="BI470" s="255">
        <f>IF(N470="nulová",J470,0)</f>
        <v>0</v>
      </c>
      <c r="BJ470" s="17" t="s">
        <v>81</v>
      </c>
      <c r="BK470" s="255">
        <f>ROUND(I470*H470,2)</f>
        <v>0</v>
      </c>
      <c r="BL470" s="17" t="s">
        <v>144</v>
      </c>
      <c r="BM470" s="254" t="s">
        <v>633</v>
      </c>
    </row>
    <row r="471" s="13" customFormat="1">
      <c r="A471" s="13"/>
      <c r="B471" s="256"/>
      <c r="C471" s="257"/>
      <c r="D471" s="258" t="s">
        <v>146</v>
      </c>
      <c r="E471" s="259" t="s">
        <v>1</v>
      </c>
      <c r="F471" s="260" t="s">
        <v>634</v>
      </c>
      <c r="G471" s="257"/>
      <c r="H471" s="259" t="s">
        <v>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6" t="s">
        <v>146</v>
      </c>
      <c r="AU471" s="266" t="s">
        <v>83</v>
      </c>
      <c r="AV471" s="13" t="s">
        <v>81</v>
      </c>
      <c r="AW471" s="13" t="s">
        <v>30</v>
      </c>
      <c r="AX471" s="13" t="s">
        <v>73</v>
      </c>
      <c r="AY471" s="266" t="s">
        <v>137</v>
      </c>
    </row>
    <row r="472" s="14" customFormat="1">
      <c r="A472" s="14"/>
      <c r="B472" s="267"/>
      <c r="C472" s="268"/>
      <c r="D472" s="258" t="s">
        <v>146</v>
      </c>
      <c r="E472" s="269" t="s">
        <v>1</v>
      </c>
      <c r="F472" s="270" t="s">
        <v>531</v>
      </c>
      <c r="G472" s="268"/>
      <c r="H472" s="271">
        <v>3698.4000000000001</v>
      </c>
      <c r="I472" s="272"/>
      <c r="J472" s="268"/>
      <c r="K472" s="268"/>
      <c r="L472" s="273"/>
      <c r="M472" s="274"/>
      <c r="N472" s="275"/>
      <c r="O472" s="275"/>
      <c r="P472" s="275"/>
      <c r="Q472" s="275"/>
      <c r="R472" s="275"/>
      <c r="S472" s="275"/>
      <c r="T472" s="27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7" t="s">
        <v>146</v>
      </c>
      <c r="AU472" s="277" t="s">
        <v>83</v>
      </c>
      <c r="AV472" s="14" t="s">
        <v>83</v>
      </c>
      <c r="AW472" s="14" t="s">
        <v>30</v>
      </c>
      <c r="AX472" s="14" t="s">
        <v>73</v>
      </c>
      <c r="AY472" s="277" t="s">
        <v>137</v>
      </c>
    </row>
    <row r="473" s="14" customFormat="1">
      <c r="A473" s="14"/>
      <c r="B473" s="267"/>
      <c r="C473" s="268"/>
      <c r="D473" s="258" t="s">
        <v>146</v>
      </c>
      <c r="E473" s="269" t="s">
        <v>1</v>
      </c>
      <c r="F473" s="270" t="s">
        <v>532</v>
      </c>
      <c r="G473" s="268"/>
      <c r="H473" s="271">
        <v>8.8000000000000007</v>
      </c>
      <c r="I473" s="272"/>
      <c r="J473" s="268"/>
      <c r="K473" s="268"/>
      <c r="L473" s="273"/>
      <c r="M473" s="274"/>
      <c r="N473" s="275"/>
      <c r="O473" s="275"/>
      <c r="P473" s="275"/>
      <c r="Q473" s="275"/>
      <c r="R473" s="275"/>
      <c r="S473" s="275"/>
      <c r="T473" s="27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7" t="s">
        <v>146</v>
      </c>
      <c r="AU473" s="277" t="s">
        <v>83</v>
      </c>
      <c r="AV473" s="14" t="s">
        <v>83</v>
      </c>
      <c r="AW473" s="14" t="s">
        <v>30</v>
      </c>
      <c r="AX473" s="14" t="s">
        <v>73</v>
      </c>
      <c r="AY473" s="277" t="s">
        <v>137</v>
      </c>
    </row>
    <row r="474" s="14" customFormat="1">
      <c r="A474" s="14"/>
      <c r="B474" s="267"/>
      <c r="C474" s="268"/>
      <c r="D474" s="258" t="s">
        <v>146</v>
      </c>
      <c r="E474" s="269" t="s">
        <v>1</v>
      </c>
      <c r="F474" s="270" t="s">
        <v>635</v>
      </c>
      <c r="G474" s="268"/>
      <c r="H474" s="271">
        <v>11.6</v>
      </c>
      <c r="I474" s="272"/>
      <c r="J474" s="268"/>
      <c r="K474" s="268"/>
      <c r="L474" s="273"/>
      <c r="M474" s="274"/>
      <c r="N474" s="275"/>
      <c r="O474" s="275"/>
      <c r="P474" s="275"/>
      <c r="Q474" s="275"/>
      <c r="R474" s="275"/>
      <c r="S474" s="275"/>
      <c r="T474" s="27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7" t="s">
        <v>146</v>
      </c>
      <c r="AU474" s="277" t="s">
        <v>83</v>
      </c>
      <c r="AV474" s="14" t="s">
        <v>83</v>
      </c>
      <c r="AW474" s="14" t="s">
        <v>30</v>
      </c>
      <c r="AX474" s="14" t="s">
        <v>73</v>
      </c>
      <c r="AY474" s="277" t="s">
        <v>137</v>
      </c>
    </row>
    <row r="475" s="15" customFormat="1">
      <c r="A475" s="15"/>
      <c r="B475" s="278"/>
      <c r="C475" s="279"/>
      <c r="D475" s="258" t="s">
        <v>146</v>
      </c>
      <c r="E475" s="280" t="s">
        <v>1</v>
      </c>
      <c r="F475" s="281" t="s">
        <v>150</v>
      </c>
      <c r="G475" s="279"/>
      <c r="H475" s="282">
        <v>3718.8000000000002</v>
      </c>
      <c r="I475" s="283"/>
      <c r="J475" s="279"/>
      <c r="K475" s="279"/>
      <c r="L475" s="284"/>
      <c r="M475" s="285"/>
      <c r="N475" s="286"/>
      <c r="O475" s="286"/>
      <c r="P475" s="286"/>
      <c r="Q475" s="286"/>
      <c r="R475" s="286"/>
      <c r="S475" s="286"/>
      <c r="T475" s="287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8" t="s">
        <v>146</v>
      </c>
      <c r="AU475" s="288" t="s">
        <v>83</v>
      </c>
      <c r="AV475" s="15" t="s">
        <v>144</v>
      </c>
      <c r="AW475" s="15" t="s">
        <v>30</v>
      </c>
      <c r="AX475" s="15" t="s">
        <v>81</v>
      </c>
      <c r="AY475" s="288" t="s">
        <v>137</v>
      </c>
    </row>
    <row r="476" s="2" customFormat="1" ht="24" customHeight="1">
      <c r="A476" s="38"/>
      <c r="B476" s="39"/>
      <c r="C476" s="243" t="s">
        <v>636</v>
      </c>
      <c r="D476" s="243" t="s">
        <v>139</v>
      </c>
      <c r="E476" s="244" t="s">
        <v>637</v>
      </c>
      <c r="F476" s="245" t="s">
        <v>638</v>
      </c>
      <c r="G476" s="246" t="s">
        <v>185</v>
      </c>
      <c r="H476" s="247">
        <v>3718.8000000000002</v>
      </c>
      <c r="I476" s="248"/>
      <c r="J476" s="249">
        <f>ROUND(I476*H476,2)</f>
        <v>0</v>
      </c>
      <c r="K476" s="245" t="s">
        <v>143</v>
      </c>
      <c r="L476" s="44"/>
      <c r="M476" s="250" t="s">
        <v>1</v>
      </c>
      <c r="N476" s="251" t="s">
        <v>38</v>
      </c>
      <c r="O476" s="91"/>
      <c r="P476" s="252">
        <f>O476*H476</f>
        <v>0</v>
      </c>
      <c r="Q476" s="252">
        <v>0</v>
      </c>
      <c r="R476" s="252">
        <f>Q476*H476</f>
        <v>0</v>
      </c>
      <c r="S476" s="252">
        <v>0</v>
      </c>
      <c r="T476" s="253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54" t="s">
        <v>144</v>
      </c>
      <c r="AT476" s="254" t="s">
        <v>139</v>
      </c>
      <c r="AU476" s="254" t="s">
        <v>83</v>
      </c>
      <c r="AY476" s="17" t="s">
        <v>137</v>
      </c>
      <c r="BE476" s="255">
        <f>IF(N476="základní",J476,0)</f>
        <v>0</v>
      </c>
      <c r="BF476" s="255">
        <f>IF(N476="snížená",J476,0)</f>
        <v>0</v>
      </c>
      <c r="BG476" s="255">
        <f>IF(N476="zákl. přenesená",J476,0)</f>
        <v>0</v>
      </c>
      <c r="BH476" s="255">
        <f>IF(N476="sníž. přenesená",J476,0)</f>
        <v>0</v>
      </c>
      <c r="BI476" s="255">
        <f>IF(N476="nulová",J476,0)</f>
        <v>0</v>
      </c>
      <c r="BJ476" s="17" t="s">
        <v>81</v>
      </c>
      <c r="BK476" s="255">
        <f>ROUND(I476*H476,2)</f>
        <v>0</v>
      </c>
      <c r="BL476" s="17" t="s">
        <v>144</v>
      </c>
      <c r="BM476" s="254" t="s">
        <v>639</v>
      </c>
    </row>
    <row r="477" s="13" customFormat="1">
      <c r="A477" s="13"/>
      <c r="B477" s="256"/>
      <c r="C477" s="257"/>
      <c r="D477" s="258" t="s">
        <v>146</v>
      </c>
      <c r="E477" s="259" t="s">
        <v>1</v>
      </c>
      <c r="F477" s="260" t="s">
        <v>634</v>
      </c>
      <c r="G477" s="257"/>
      <c r="H477" s="259" t="s">
        <v>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6" t="s">
        <v>146</v>
      </c>
      <c r="AU477" s="266" t="s">
        <v>83</v>
      </c>
      <c r="AV477" s="13" t="s">
        <v>81</v>
      </c>
      <c r="AW477" s="13" t="s">
        <v>30</v>
      </c>
      <c r="AX477" s="13" t="s">
        <v>73</v>
      </c>
      <c r="AY477" s="266" t="s">
        <v>137</v>
      </c>
    </row>
    <row r="478" s="14" customFormat="1">
      <c r="A478" s="14"/>
      <c r="B478" s="267"/>
      <c r="C478" s="268"/>
      <c r="D478" s="258" t="s">
        <v>146</v>
      </c>
      <c r="E478" s="269" t="s">
        <v>1</v>
      </c>
      <c r="F478" s="270" t="s">
        <v>531</v>
      </c>
      <c r="G478" s="268"/>
      <c r="H478" s="271">
        <v>3698.4000000000001</v>
      </c>
      <c r="I478" s="272"/>
      <c r="J478" s="268"/>
      <c r="K478" s="268"/>
      <c r="L478" s="273"/>
      <c r="M478" s="274"/>
      <c r="N478" s="275"/>
      <c r="O478" s="275"/>
      <c r="P478" s="275"/>
      <c r="Q478" s="275"/>
      <c r="R478" s="275"/>
      <c r="S478" s="275"/>
      <c r="T478" s="27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7" t="s">
        <v>146</v>
      </c>
      <c r="AU478" s="277" t="s">
        <v>83</v>
      </c>
      <c r="AV478" s="14" t="s">
        <v>83</v>
      </c>
      <c r="AW478" s="14" t="s">
        <v>30</v>
      </c>
      <c r="AX478" s="14" t="s">
        <v>73</v>
      </c>
      <c r="AY478" s="277" t="s">
        <v>137</v>
      </c>
    </row>
    <row r="479" s="14" customFormat="1">
      <c r="A479" s="14"/>
      <c r="B479" s="267"/>
      <c r="C479" s="268"/>
      <c r="D479" s="258" t="s">
        <v>146</v>
      </c>
      <c r="E479" s="269" t="s">
        <v>1</v>
      </c>
      <c r="F479" s="270" t="s">
        <v>532</v>
      </c>
      <c r="G479" s="268"/>
      <c r="H479" s="271">
        <v>8.8000000000000007</v>
      </c>
      <c r="I479" s="272"/>
      <c r="J479" s="268"/>
      <c r="K479" s="268"/>
      <c r="L479" s="273"/>
      <c r="M479" s="274"/>
      <c r="N479" s="275"/>
      <c r="O479" s="275"/>
      <c r="P479" s="275"/>
      <c r="Q479" s="275"/>
      <c r="R479" s="275"/>
      <c r="S479" s="275"/>
      <c r="T479" s="27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7" t="s">
        <v>146</v>
      </c>
      <c r="AU479" s="277" t="s">
        <v>83</v>
      </c>
      <c r="AV479" s="14" t="s">
        <v>83</v>
      </c>
      <c r="AW479" s="14" t="s">
        <v>30</v>
      </c>
      <c r="AX479" s="14" t="s">
        <v>73</v>
      </c>
      <c r="AY479" s="277" t="s">
        <v>137</v>
      </c>
    </row>
    <row r="480" s="14" customFormat="1">
      <c r="A480" s="14"/>
      <c r="B480" s="267"/>
      <c r="C480" s="268"/>
      <c r="D480" s="258" t="s">
        <v>146</v>
      </c>
      <c r="E480" s="269" t="s">
        <v>1</v>
      </c>
      <c r="F480" s="270" t="s">
        <v>635</v>
      </c>
      <c r="G480" s="268"/>
      <c r="H480" s="271">
        <v>11.6</v>
      </c>
      <c r="I480" s="272"/>
      <c r="J480" s="268"/>
      <c r="K480" s="268"/>
      <c r="L480" s="273"/>
      <c r="M480" s="274"/>
      <c r="N480" s="275"/>
      <c r="O480" s="275"/>
      <c r="P480" s="275"/>
      <c r="Q480" s="275"/>
      <c r="R480" s="275"/>
      <c r="S480" s="275"/>
      <c r="T480" s="27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7" t="s">
        <v>146</v>
      </c>
      <c r="AU480" s="277" t="s">
        <v>83</v>
      </c>
      <c r="AV480" s="14" t="s">
        <v>83</v>
      </c>
      <c r="AW480" s="14" t="s">
        <v>30</v>
      </c>
      <c r="AX480" s="14" t="s">
        <v>73</v>
      </c>
      <c r="AY480" s="277" t="s">
        <v>137</v>
      </c>
    </row>
    <row r="481" s="15" customFormat="1">
      <c r="A481" s="15"/>
      <c r="B481" s="278"/>
      <c r="C481" s="279"/>
      <c r="D481" s="258" t="s">
        <v>146</v>
      </c>
      <c r="E481" s="280" t="s">
        <v>1</v>
      </c>
      <c r="F481" s="281" t="s">
        <v>150</v>
      </c>
      <c r="G481" s="279"/>
      <c r="H481" s="282">
        <v>3718.8000000000002</v>
      </c>
      <c r="I481" s="283"/>
      <c r="J481" s="279"/>
      <c r="K481" s="279"/>
      <c r="L481" s="284"/>
      <c r="M481" s="285"/>
      <c r="N481" s="286"/>
      <c r="O481" s="286"/>
      <c r="P481" s="286"/>
      <c r="Q481" s="286"/>
      <c r="R481" s="286"/>
      <c r="S481" s="286"/>
      <c r="T481" s="28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88" t="s">
        <v>146</v>
      </c>
      <c r="AU481" s="288" t="s">
        <v>83</v>
      </c>
      <c r="AV481" s="15" t="s">
        <v>144</v>
      </c>
      <c r="AW481" s="15" t="s">
        <v>30</v>
      </c>
      <c r="AX481" s="15" t="s">
        <v>81</v>
      </c>
      <c r="AY481" s="288" t="s">
        <v>137</v>
      </c>
    </row>
    <row r="482" s="2" customFormat="1" ht="24" customHeight="1">
      <c r="A482" s="38"/>
      <c r="B482" s="39"/>
      <c r="C482" s="243" t="s">
        <v>640</v>
      </c>
      <c r="D482" s="243" t="s">
        <v>139</v>
      </c>
      <c r="E482" s="244" t="s">
        <v>641</v>
      </c>
      <c r="F482" s="245" t="s">
        <v>642</v>
      </c>
      <c r="G482" s="246" t="s">
        <v>267</v>
      </c>
      <c r="H482" s="247">
        <v>4</v>
      </c>
      <c r="I482" s="248"/>
      <c r="J482" s="249">
        <f>ROUND(I482*H482,2)</f>
        <v>0</v>
      </c>
      <c r="K482" s="245" t="s">
        <v>143</v>
      </c>
      <c r="L482" s="44"/>
      <c r="M482" s="250" t="s">
        <v>1</v>
      </c>
      <c r="N482" s="251" t="s">
        <v>38</v>
      </c>
      <c r="O482" s="91"/>
      <c r="P482" s="252">
        <f>O482*H482</f>
        <v>0</v>
      </c>
      <c r="Q482" s="252">
        <v>0.46009</v>
      </c>
      <c r="R482" s="252">
        <f>Q482*H482</f>
        <v>1.84036</v>
      </c>
      <c r="S482" s="252">
        <v>0</v>
      </c>
      <c r="T482" s="253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54" t="s">
        <v>144</v>
      </c>
      <c r="AT482" s="254" t="s">
        <v>139</v>
      </c>
      <c r="AU482" s="254" t="s">
        <v>83</v>
      </c>
      <c r="AY482" s="17" t="s">
        <v>137</v>
      </c>
      <c r="BE482" s="255">
        <f>IF(N482="základní",J482,0)</f>
        <v>0</v>
      </c>
      <c r="BF482" s="255">
        <f>IF(N482="snížená",J482,0)</f>
        <v>0</v>
      </c>
      <c r="BG482" s="255">
        <f>IF(N482="zákl. přenesená",J482,0)</f>
        <v>0</v>
      </c>
      <c r="BH482" s="255">
        <f>IF(N482="sníž. přenesená",J482,0)</f>
        <v>0</v>
      </c>
      <c r="BI482" s="255">
        <f>IF(N482="nulová",J482,0)</f>
        <v>0</v>
      </c>
      <c r="BJ482" s="17" t="s">
        <v>81</v>
      </c>
      <c r="BK482" s="255">
        <f>ROUND(I482*H482,2)</f>
        <v>0</v>
      </c>
      <c r="BL482" s="17" t="s">
        <v>144</v>
      </c>
      <c r="BM482" s="254" t="s">
        <v>643</v>
      </c>
    </row>
    <row r="483" s="2" customFormat="1" ht="16.5" customHeight="1">
      <c r="A483" s="38"/>
      <c r="B483" s="39"/>
      <c r="C483" s="243" t="s">
        <v>644</v>
      </c>
      <c r="D483" s="243" t="s">
        <v>139</v>
      </c>
      <c r="E483" s="244" t="s">
        <v>645</v>
      </c>
      <c r="F483" s="245" t="s">
        <v>646</v>
      </c>
      <c r="G483" s="246" t="s">
        <v>267</v>
      </c>
      <c r="H483" s="247">
        <v>16</v>
      </c>
      <c r="I483" s="248"/>
      <c r="J483" s="249">
        <f>ROUND(I483*H483,2)</f>
        <v>0</v>
      </c>
      <c r="K483" s="245" t="s">
        <v>143</v>
      </c>
      <c r="L483" s="44"/>
      <c r="M483" s="250" t="s">
        <v>1</v>
      </c>
      <c r="N483" s="251" t="s">
        <v>38</v>
      </c>
      <c r="O483" s="91"/>
      <c r="P483" s="252">
        <f>O483*H483</f>
        <v>0</v>
      </c>
      <c r="Q483" s="252">
        <v>0.12303</v>
      </c>
      <c r="R483" s="252">
        <f>Q483*H483</f>
        <v>1.96848</v>
      </c>
      <c r="S483" s="252">
        <v>0</v>
      </c>
      <c r="T483" s="253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54" t="s">
        <v>144</v>
      </c>
      <c r="AT483" s="254" t="s">
        <v>139</v>
      </c>
      <c r="AU483" s="254" t="s">
        <v>83</v>
      </c>
      <c r="AY483" s="17" t="s">
        <v>137</v>
      </c>
      <c r="BE483" s="255">
        <f>IF(N483="základní",J483,0)</f>
        <v>0</v>
      </c>
      <c r="BF483" s="255">
        <f>IF(N483="snížená",J483,0)</f>
        <v>0</v>
      </c>
      <c r="BG483" s="255">
        <f>IF(N483="zákl. přenesená",J483,0)</f>
        <v>0</v>
      </c>
      <c r="BH483" s="255">
        <f>IF(N483="sníž. přenesená",J483,0)</f>
        <v>0</v>
      </c>
      <c r="BI483" s="255">
        <f>IF(N483="nulová",J483,0)</f>
        <v>0</v>
      </c>
      <c r="BJ483" s="17" t="s">
        <v>81</v>
      </c>
      <c r="BK483" s="255">
        <f>ROUND(I483*H483,2)</f>
        <v>0</v>
      </c>
      <c r="BL483" s="17" t="s">
        <v>144</v>
      </c>
      <c r="BM483" s="254" t="s">
        <v>647</v>
      </c>
    </row>
    <row r="484" s="14" customFormat="1">
      <c r="A484" s="14"/>
      <c r="B484" s="267"/>
      <c r="C484" s="268"/>
      <c r="D484" s="258" t="s">
        <v>146</v>
      </c>
      <c r="E484" s="269" t="s">
        <v>1</v>
      </c>
      <c r="F484" s="270" t="s">
        <v>648</v>
      </c>
      <c r="G484" s="268"/>
      <c r="H484" s="271">
        <v>16</v>
      </c>
      <c r="I484" s="272"/>
      <c r="J484" s="268"/>
      <c r="K484" s="268"/>
      <c r="L484" s="273"/>
      <c r="M484" s="274"/>
      <c r="N484" s="275"/>
      <c r="O484" s="275"/>
      <c r="P484" s="275"/>
      <c r="Q484" s="275"/>
      <c r="R484" s="275"/>
      <c r="S484" s="275"/>
      <c r="T484" s="27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7" t="s">
        <v>146</v>
      </c>
      <c r="AU484" s="277" t="s">
        <v>83</v>
      </c>
      <c r="AV484" s="14" t="s">
        <v>83</v>
      </c>
      <c r="AW484" s="14" t="s">
        <v>30</v>
      </c>
      <c r="AX484" s="14" t="s">
        <v>73</v>
      </c>
      <c r="AY484" s="277" t="s">
        <v>137</v>
      </c>
    </row>
    <row r="485" s="15" customFormat="1">
      <c r="A485" s="15"/>
      <c r="B485" s="278"/>
      <c r="C485" s="279"/>
      <c r="D485" s="258" t="s">
        <v>146</v>
      </c>
      <c r="E485" s="280" t="s">
        <v>1</v>
      </c>
      <c r="F485" s="281" t="s">
        <v>150</v>
      </c>
      <c r="G485" s="279"/>
      <c r="H485" s="282">
        <v>16</v>
      </c>
      <c r="I485" s="283"/>
      <c r="J485" s="279"/>
      <c r="K485" s="279"/>
      <c r="L485" s="284"/>
      <c r="M485" s="285"/>
      <c r="N485" s="286"/>
      <c r="O485" s="286"/>
      <c r="P485" s="286"/>
      <c r="Q485" s="286"/>
      <c r="R485" s="286"/>
      <c r="S485" s="286"/>
      <c r="T485" s="287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8" t="s">
        <v>146</v>
      </c>
      <c r="AU485" s="288" t="s">
        <v>83</v>
      </c>
      <c r="AV485" s="15" t="s">
        <v>144</v>
      </c>
      <c r="AW485" s="15" t="s">
        <v>30</v>
      </c>
      <c r="AX485" s="15" t="s">
        <v>81</v>
      </c>
      <c r="AY485" s="288" t="s">
        <v>137</v>
      </c>
    </row>
    <row r="486" s="2" customFormat="1" ht="24" customHeight="1">
      <c r="A486" s="38"/>
      <c r="B486" s="39"/>
      <c r="C486" s="289" t="s">
        <v>649</v>
      </c>
      <c r="D486" s="289" t="s">
        <v>274</v>
      </c>
      <c r="E486" s="290" t="s">
        <v>650</v>
      </c>
      <c r="F486" s="291" t="s">
        <v>651</v>
      </c>
      <c r="G486" s="292" t="s">
        <v>267</v>
      </c>
      <c r="H486" s="293">
        <v>16</v>
      </c>
      <c r="I486" s="294"/>
      <c r="J486" s="295">
        <f>ROUND(I486*H486,2)</f>
        <v>0</v>
      </c>
      <c r="K486" s="291" t="s">
        <v>143</v>
      </c>
      <c r="L486" s="296"/>
      <c r="M486" s="297" t="s">
        <v>1</v>
      </c>
      <c r="N486" s="298" t="s">
        <v>38</v>
      </c>
      <c r="O486" s="91"/>
      <c r="P486" s="252">
        <f>O486*H486</f>
        <v>0</v>
      </c>
      <c r="Q486" s="252">
        <v>0.013299999999999999</v>
      </c>
      <c r="R486" s="252">
        <f>Q486*H486</f>
        <v>0.21279999999999999</v>
      </c>
      <c r="S486" s="252">
        <v>0</v>
      </c>
      <c r="T486" s="253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54" t="s">
        <v>182</v>
      </c>
      <c r="AT486" s="254" t="s">
        <v>274</v>
      </c>
      <c r="AU486" s="254" t="s">
        <v>83</v>
      </c>
      <c r="AY486" s="17" t="s">
        <v>137</v>
      </c>
      <c r="BE486" s="255">
        <f>IF(N486="základní",J486,0)</f>
        <v>0</v>
      </c>
      <c r="BF486" s="255">
        <f>IF(N486="snížená",J486,0)</f>
        <v>0</v>
      </c>
      <c r="BG486" s="255">
        <f>IF(N486="zákl. přenesená",J486,0)</f>
        <v>0</v>
      </c>
      <c r="BH486" s="255">
        <f>IF(N486="sníž. přenesená",J486,0)</f>
        <v>0</v>
      </c>
      <c r="BI486" s="255">
        <f>IF(N486="nulová",J486,0)</f>
        <v>0</v>
      </c>
      <c r="BJ486" s="17" t="s">
        <v>81</v>
      </c>
      <c r="BK486" s="255">
        <f>ROUND(I486*H486,2)</f>
        <v>0</v>
      </c>
      <c r="BL486" s="17" t="s">
        <v>144</v>
      </c>
      <c r="BM486" s="254" t="s">
        <v>652</v>
      </c>
    </row>
    <row r="487" s="2" customFormat="1" ht="24" customHeight="1">
      <c r="A487" s="38"/>
      <c r="B487" s="39"/>
      <c r="C487" s="289" t="s">
        <v>101</v>
      </c>
      <c r="D487" s="289" t="s">
        <v>274</v>
      </c>
      <c r="E487" s="290" t="s">
        <v>653</v>
      </c>
      <c r="F487" s="291" t="s">
        <v>654</v>
      </c>
      <c r="G487" s="292" t="s">
        <v>267</v>
      </c>
      <c r="H487" s="293">
        <v>16</v>
      </c>
      <c r="I487" s="294"/>
      <c r="J487" s="295">
        <f>ROUND(I487*H487,2)</f>
        <v>0</v>
      </c>
      <c r="K487" s="291" t="s">
        <v>143</v>
      </c>
      <c r="L487" s="296"/>
      <c r="M487" s="297" t="s">
        <v>1</v>
      </c>
      <c r="N487" s="298" t="s">
        <v>38</v>
      </c>
      <c r="O487" s="91"/>
      <c r="P487" s="252">
        <f>O487*H487</f>
        <v>0</v>
      </c>
      <c r="Q487" s="252">
        <v>0.00089999999999999998</v>
      </c>
      <c r="R487" s="252">
        <f>Q487*H487</f>
        <v>0.0144</v>
      </c>
      <c r="S487" s="252">
        <v>0</v>
      </c>
      <c r="T487" s="253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54" t="s">
        <v>182</v>
      </c>
      <c r="AT487" s="254" t="s">
        <v>274</v>
      </c>
      <c r="AU487" s="254" t="s">
        <v>83</v>
      </c>
      <c r="AY487" s="17" t="s">
        <v>137</v>
      </c>
      <c r="BE487" s="255">
        <f>IF(N487="základní",J487,0)</f>
        <v>0</v>
      </c>
      <c r="BF487" s="255">
        <f>IF(N487="snížená",J487,0)</f>
        <v>0</v>
      </c>
      <c r="BG487" s="255">
        <f>IF(N487="zákl. přenesená",J487,0)</f>
        <v>0</v>
      </c>
      <c r="BH487" s="255">
        <f>IF(N487="sníž. přenesená",J487,0)</f>
        <v>0</v>
      </c>
      <c r="BI487" s="255">
        <f>IF(N487="nulová",J487,0)</f>
        <v>0</v>
      </c>
      <c r="BJ487" s="17" t="s">
        <v>81</v>
      </c>
      <c r="BK487" s="255">
        <f>ROUND(I487*H487,2)</f>
        <v>0</v>
      </c>
      <c r="BL487" s="17" t="s">
        <v>144</v>
      </c>
      <c r="BM487" s="254" t="s">
        <v>655</v>
      </c>
    </row>
    <row r="488" s="2" customFormat="1" ht="16.5" customHeight="1">
      <c r="A488" s="38"/>
      <c r="B488" s="39"/>
      <c r="C488" s="243" t="s">
        <v>656</v>
      </c>
      <c r="D488" s="243" t="s">
        <v>139</v>
      </c>
      <c r="E488" s="244" t="s">
        <v>657</v>
      </c>
      <c r="F488" s="245" t="s">
        <v>658</v>
      </c>
      <c r="G488" s="246" t="s">
        <v>267</v>
      </c>
      <c r="H488" s="247">
        <v>7</v>
      </c>
      <c r="I488" s="248"/>
      <c r="J488" s="249">
        <f>ROUND(I488*H488,2)</f>
        <v>0</v>
      </c>
      <c r="K488" s="245" t="s">
        <v>143</v>
      </c>
      <c r="L488" s="44"/>
      <c r="M488" s="250" t="s">
        <v>1</v>
      </c>
      <c r="N488" s="251" t="s">
        <v>38</v>
      </c>
      <c r="O488" s="91"/>
      <c r="P488" s="252">
        <f>O488*H488</f>
        <v>0</v>
      </c>
      <c r="Q488" s="252">
        <v>0.32906000000000002</v>
      </c>
      <c r="R488" s="252">
        <f>Q488*H488</f>
        <v>2.30342</v>
      </c>
      <c r="S488" s="252">
        <v>0</v>
      </c>
      <c r="T488" s="253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54" t="s">
        <v>144</v>
      </c>
      <c r="AT488" s="254" t="s">
        <v>139</v>
      </c>
      <c r="AU488" s="254" t="s">
        <v>83</v>
      </c>
      <c r="AY488" s="17" t="s">
        <v>137</v>
      </c>
      <c r="BE488" s="255">
        <f>IF(N488="základní",J488,0)</f>
        <v>0</v>
      </c>
      <c r="BF488" s="255">
        <f>IF(N488="snížená",J488,0)</f>
        <v>0</v>
      </c>
      <c r="BG488" s="255">
        <f>IF(N488="zákl. přenesená",J488,0)</f>
        <v>0</v>
      </c>
      <c r="BH488" s="255">
        <f>IF(N488="sníž. přenesená",J488,0)</f>
        <v>0</v>
      </c>
      <c r="BI488" s="255">
        <f>IF(N488="nulová",J488,0)</f>
        <v>0</v>
      </c>
      <c r="BJ488" s="17" t="s">
        <v>81</v>
      </c>
      <c r="BK488" s="255">
        <f>ROUND(I488*H488,2)</f>
        <v>0</v>
      </c>
      <c r="BL488" s="17" t="s">
        <v>144</v>
      </c>
      <c r="BM488" s="254" t="s">
        <v>659</v>
      </c>
    </row>
    <row r="489" s="14" customFormat="1">
      <c r="A489" s="14"/>
      <c r="B489" s="267"/>
      <c r="C489" s="268"/>
      <c r="D489" s="258" t="s">
        <v>146</v>
      </c>
      <c r="E489" s="269" t="s">
        <v>1</v>
      </c>
      <c r="F489" s="270" t="s">
        <v>590</v>
      </c>
      <c r="G489" s="268"/>
      <c r="H489" s="271">
        <v>7</v>
      </c>
      <c r="I489" s="272"/>
      <c r="J489" s="268"/>
      <c r="K489" s="268"/>
      <c r="L489" s="273"/>
      <c r="M489" s="274"/>
      <c r="N489" s="275"/>
      <c r="O489" s="275"/>
      <c r="P489" s="275"/>
      <c r="Q489" s="275"/>
      <c r="R489" s="275"/>
      <c r="S489" s="275"/>
      <c r="T489" s="27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7" t="s">
        <v>146</v>
      </c>
      <c r="AU489" s="277" t="s">
        <v>83</v>
      </c>
      <c r="AV489" s="14" t="s">
        <v>83</v>
      </c>
      <c r="AW489" s="14" t="s">
        <v>30</v>
      </c>
      <c r="AX489" s="14" t="s">
        <v>73</v>
      </c>
      <c r="AY489" s="277" t="s">
        <v>137</v>
      </c>
    </row>
    <row r="490" s="15" customFormat="1">
      <c r="A490" s="15"/>
      <c r="B490" s="278"/>
      <c r="C490" s="279"/>
      <c r="D490" s="258" t="s">
        <v>146</v>
      </c>
      <c r="E490" s="280" t="s">
        <v>1</v>
      </c>
      <c r="F490" s="281" t="s">
        <v>150</v>
      </c>
      <c r="G490" s="279"/>
      <c r="H490" s="282">
        <v>7</v>
      </c>
      <c r="I490" s="283"/>
      <c r="J490" s="279"/>
      <c r="K490" s="279"/>
      <c r="L490" s="284"/>
      <c r="M490" s="285"/>
      <c r="N490" s="286"/>
      <c r="O490" s="286"/>
      <c r="P490" s="286"/>
      <c r="Q490" s="286"/>
      <c r="R490" s="286"/>
      <c r="S490" s="286"/>
      <c r="T490" s="28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8" t="s">
        <v>146</v>
      </c>
      <c r="AU490" s="288" t="s">
        <v>83</v>
      </c>
      <c r="AV490" s="15" t="s">
        <v>144</v>
      </c>
      <c r="AW490" s="15" t="s">
        <v>30</v>
      </c>
      <c r="AX490" s="15" t="s">
        <v>81</v>
      </c>
      <c r="AY490" s="288" t="s">
        <v>137</v>
      </c>
    </row>
    <row r="491" s="2" customFormat="1" ht="16.5" customHeight="1">
      <c r="A491" s="38"/>
      <c r="B491" s="39"/>
      <c r="C491" s="289" t="s">
        <v>660</v>
      </c>
      <c r="D491" s="289" t="s">
        <v>274</v>
      </c>
      <c r="E491" s="290" t="s">
        <v>661</v>
      </c>
      <c r="F491" s="291" t="s">
        <v>662</v>
      </c>
      <c r="G491" s="292" t="s">
        <v>267</v>
      </c>
      <c r="H491" s="293">
        <v>7</v>
      </c>
      <c r="I491" s="294"/>
      <c r="J491" s="295">
        <f>ROUND(I491*H491,2)</f>
        <v>0</v>
      </c>
      <c r="K491" s="291" t="s">
        <v>1</v>
      </c>
      <c r="L491" s="296"/>
      <c r="M491" s="297" t="s">
        <v>1</v>
      </c>
      <c r="N491" s="298" t="s">
        <v>38</v>
      </c>
      <c r="O491" s="91"/>
      <c r="P491" s="252">
        <f>O491*H491</f>
        <v>0</v>
      </c>
      <c r="Q491" s="252">
        <v>0.029499999999999998</v>
      </c>
      <c r="R491" s="252">
        <f>Q491*H491</f>
        <v>0.20649999999999999</v>
      </c>
      <c r="S491" s="252">
        <v>0</v>
      </c>
      <c r="T491" s="253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54" t="s">
        <v>182</v>
      </c>
      <c r="AT491" s="254" t="s">
        <v>274</v>
      </c>
      <c r="AU491" s="254" t="s">
        <v>83</v>
      </c>
      <c r="AY491" s="17" t="s">
        <v>137</v>
      </c>
      <c r="BE491" s="255">
        <f>IF(N491="základní",J491,0)</f>
        <v>0</v>
      </c>
      <c r="BF491" s="255">
        <f>IF(N491="snížená",J491,0)</f>
        <v>0</v>
      </c>
      <c r="BG491" s="255">
        <f>IF(N491="zákl. přenesená",J491,0)</f>
        <v>0</v>
      </c>
      <c r="BH491" s="255">
        <f>IF(N491="sníž. přenesená",J491,0)</f>
        <v>0</v>
      </c>
      <c r="BI491" s="255">
        <f>IF(N491="nulová",J491,0)</f>
        <v>0</v>
      </c>
      <c r="BJ491" s="17" t="s">
        <v>81</v>
      </c>
      <c r="BK491" s="255">
        <f>ROUND(I491*H491,2)</f>
        <v>0</v>
      </c>
      <c r="BL491" s="17" t="s">
        <v>144</v>
      </c>
      <c r="BM491" s="254" t="s">
        <v>663</v>
      </c>
    </row>
    <row r="492" s="2" customFormat="1" ht="24" customHeight="1">
      <c r="A492" s="38"/>
      <c r="B492" s="39"/>
      <c r="C492" s="289" t="s">
        <v>664</v>
      </c>
      <c r="D492" s="289" t="s">
        <v>274</v>
      </c>
      <c r="E492" s="290" t="s">
        <v>665</v>
      </c>
      <c r="F492" s="291" t="s">
        <v>666</v>
      </c>
      <c r="G492" s="292" t="s">
        <v>267</v>
      </c>
      <c r="H492" s="293">
        <v>7</v>
      </c>
      <c r="I492" s="294"/>
      <c r="J492" s="295">
        <f>ROUND(I492*H492,2)</f>
        <v>0</v>
      </c>
      <c r="K492" s="291" t="s">
        <v>143</v>
      </c>
      <c r="L492" s="296"/>
      <c r="M492" s="297" t="s">
        <v>1</v>
      </c>
      <c r="N492" s="298" t="s">
        <v>38</v>
      </c>
      <c r="O492" s="91"/>
      <c r="P492" s="252">
        <f>O492*H492</f>
        <v>0</v>
      </c>
      <c r="Q492" s="252">
        <v>0.0019</v>
      </c>
      <c r="R492" s="252">
        <f>Q492*H492</f>
        <v>0.013299999999999999</v>
      </c>
      <c r="S492" s="252">
        <v>0</v>
      </c>
      <c r="T492" s="253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54" t="s">
        <v>182</v>
      </c>
      <c r="AT492" s="254" t="s">
        <v>274</v>
      </c>
      <c r="AU492" s="254" t="s">
        <v>83</v>
      </c>
      <c r="AY492" s="17" t="s">
        <v>137</v>
      </c>
      <c r="BE492" s="255">
        <f>IF(N492="základní",J492,0)</f>
        <v>0</v>
      </c>
      <c r="BF492" s="255">
        <f>IF(N492="snížená",J492,0)</f>
        <v>0</v>
      </c>
      <c r="BG492" s="255">
        <f>IF(N492="zákl. přenesená",J492,0)</f>
        <v>0</v>
      </c>
      <c r="BH492" s="255">
        <f>IF(N492="sníž. přenesená",J492,0)</f>
        <v>0</v>
      </c>
      <c r="BI492" s="255">
        <f>IF(N492="nulová",J492,0)</f>
        <v>0</v>
      </c>
      <c r="BJ492" s="17" t="s">
        <v>81</v>
      </c>
      <c r="BK492" s="255">
        <f>ROUND(I492*H492,2)</f>
        <v>0</v>
      </c>
      <c r="BL492" s="17" t="s">
        <v>144</v>
      </c>
      <c r="BM492" s="254" t="s">
        <v>667</v>
      </c>
    </row>
    <row r="493" s="2" customFormat="1" ht="24" customHeight="1">
      <c r="A493" s="38"/>
      <c r="B493" s="39"/>
      <c r="C493" s="243" t="s">
        <v>668</v>
      </c>
      <c r="D493" s="243" t="s">
        <v>139</v>
      </c>
      <c r="E493" s="244" t="s">
        <v>669</v>
      </c>
      <c r="F493" s="245" t="s">
        <v>670</v>
      </c>
      <c r="G493" s="246" t="s">
        <v>267</v>
      </c>
      <c r="H493" s="247">
        <v>23</v>
      </c>
      <c r="I493" s="248"/>
      <c r="J493" s="249">
        <f>ROUND(I493*H493,2)</f>
        <v>0</v>
      </c>
      <c r="K493" s="245" t="s">
        <v>143</v>
      </c>
      <c r="L493" s="44"/>
      <c r="M493" s="250" t="s">
        <v>1</v>
      </c>
      <c r="N493" s="251" t="s">
        <v>38</v>
      </c>
      <c r="O493" s="91"/>
      <c r="P493" s="252">
        <f>O493*H493</f>
        <v>0</v>
      </c>
      <c r="Q493" s="252">
        <v>0.00016000000000000001</v>
      </c>
      <c r="R493" s="252">
        <f>Q493*H493</f>
        <v>0.0036800000000000001</v>
      </c>
      <c r="S493" s="252">
        <v>0</v>
      </c>
      <c r="T493" s="253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54" t="s">
        <v>144</v>
      </c>
      <c r="AT493" s="254" t="s">
        <v>139</v>
      </c>
      <c r="AU493" s="254" t="s">
        <v>83</v>
      </c>
      <c r="AY493" s="17" t="s">
        <v>137</v>
      </c>
      <c r="BE493" s="255">
        <f>IF(N493="základní",J493,0)</f>
        <v>0</v>
      </c>
      <c r="BF493" s="255">
        <f>IF(N493="snížená",J493,0)</f>
        <v>0</v>
      </c>
      <c r="BG493" s="255">
        <f>IF(N493="zákl. přenesená",J493,0)</f>
        <v>0</v>
      </c>
      <c r="BH493" s="255">
        <f>IF(N493="sníž. přenesená",J493,0)</f>
        <v>0</v>
      </c>
      <c r="BI493" s="255">
        <f>IF(N493="nulová",J493,0)</f>
        <v>0</v>
      </c>
      <c r="BJ493" s="17" t="s">
        <v>81</v>
      </c>
      <c r="BK493" s="255">
        <f>ROUND(I493*H493,2)</f>
        <v>0</v>
      </c>
      <c r="BL493" s="17" t="s">
        <v>144</v>
      </c>
      <c r="BM493" s="254" t="s">
        <v>671</v>
      </c>
    </row>
    <row r="494" s="14" customFormat="1">
      <c r="A494" s="14"/>
      <c r="B494" s="267"/>
      <c r="C494" s="268"/>
      <c r="D494" s="258" t="s">
        <v>146</v>
      </c>
      <c r="E494" s="269" t="s">
        <v>1</v>
      </c>
      <c r="F494" s="270" t="s">
        <v>672</v>
      </c>
      <c r="G494" s="268"/>
      <c r="H494" s="271">
        <v>23</v>
      </c>
      <c r="I494" s="272"/>
      <c r="J494" s="268"/>
      <c r="K494" s="268"/>
      <c r="L494" s="273"/>
      <c r="M494" s="274"/>
      <c r="N494" s="275"/>
      <c r="O494" s="275"/>
      <c r="P494" s="275"/>
      <c r="Q494" s="275"/>
      <c r="R494" s="275"/>
      <c r="S494" s="275"/>
      <c r="T494" s="27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7" t="s">
        <v>146</v>
      </c>
      <c r="AU494" s="277" t="s">
        <v>83</v>
      </c>
      <c r="AV494" s="14" t="s">
        <v>83</v>
      </c>
      <c r="AW494" s="14" t="s">
        <v>30</v>
      </c>
      <c r="AX494" s="14" t="s">
        <v>73</v>
      </c>
      <c r="AY494" s="277" t="s">
        <v>137</v>
      </c>
    </row>
    <row r="495" s="15" customFormat="1">
      <c r="A495" s="15"/>
      <c r="B495" s="278"/>
      <c r="C495" s="279"/>
      <c r="D495" s="258" t="s">
        <v>146</v>
      </c>
      <c r="E495" s="280" t="s">
        <v>1</v>
      </c>
      <c r="F495" s="281" t="s">
        <v>150</v>
      </c>
      <c r="G495" s="279"/>
      <c r="H495" s="282">
        <v>23</v>
      </c>
      <c r="I495" s="283"/>
      <c r="J495" s="279"/>
      <c r="K495" s="279"/>
      <c r="L495" s="284"/>
      <c r="M495" s="285"/>
      <c r="N495" s="286"/>
      <c r="O495" s="286"/>
      <c r="P495" s="286"/>
      <c r="Q495" s="286"/>
      <c r="R495" s="286"/>
      <c r="S495" s="286"/>
      <c r="T495" s="28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8" t="s">
        <v>146</v>
      </c>
      <c r="AU495" s="288" t="s">
        <v>83</v>
      </c>
      <c r="AV495" s="15" t="s">
        <v>144</v>
      </c>
      <c r="AW495" s="15" t="s">
        <v>30</v>
      </c>
      <c r="AX495" s="15" t="s">
        <v>81</v>
      </c>
      <c r="AY495" s="288" t="s">
        <v>137</v>
      </c>
    </row>
    <row r="496" s="2" customFormat="1" ht="16.5" customHeight="1">
      <c r="A496" s="38"/>
      <c r="B496" s="39"/>
      <c r="C496" s="243" t="s">
        <v>673</v>
      </c>
      <c r="D496" s="243" t="s">
        <v>139</v>
      </c>
      <c r="E496" s="244" t="s">
        <v>674</v>
      </c>
      <c r="F496" s="245" t="s">
        <v>675</v>
      </c>
      <c r="G496" s="246" t="s">
        <v>185</v>
      </c>
      <c r="H496" s="247">
        <v>3782.8000000000002</v>
      </c>
      <c r="I496" s="248"/>
      <c r="J496" s="249">
        <f>ROUND(I496*H496,2)</f>
        <v>0</v>
      </c>
      <c r="K496" s="245" t="s">
        <v>143</v>
      </c>
      <c r="L496" s="44"/>
      <c r="M496" s="250" t="s">
        <v>1</v>
      </c>
      <c r="N496" s="251" t="s">
        <v>38</v>
      </c>
      <c r="O496" s="91"/>
      <c r="P496" s="252">
        <f>O496*H496</f>
        <v>0</v>
      </c>
      <c r="Q496" s="252">
        <v>0.00019000000000000001</v>
      </c>
      <c r="R496" s="252">
        <f>Q496*H496</f>
        <v>0.71873200000000004</v>
      </c>
      <c r="S496" s="252">
        <v>0</v>
      </c>
      <c r="T496" s="253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54" t="s">
        <v>144</v>
      </c>
      <c r="AT496" s="254" t="s">
        <v>139</v>
      </c>
      <c r="AU496" s="254" t="s">
        <v>83</v>
      </c>
      <c r="AY496" s="17" t="s">
        <v>137</v>
      </c>
      <c r="BE496" s="255">
        <f>IF(N496="základní",J496,0)</f>
        <v>0</v>
      </c>
      <c r="BF496" s="255">
        <f>IF(N496="snížená",J496,0)</f>
        <v>0</v>
      </c>
      <c r="BG496" s="255">
        <f>IF(N496="zákl. přenesená",J496,0)</f>
        <v>0</v>
      </c>
      <c r="BH496" s="255">
        <f>IF(N496="sníž. přenesená",J496,0)</f>
        <v>0</v>
      </c>
      <c r="BI496" s="255">
        <f>IF(N496="nulová",J496,0)</f>
        <v>0</v>
      </c>
      <c r="BJ496" s="17" t="s">
        <v>81</v>
      </c>
      <c r="BK496" s="255">
        <f>ROUND(I496*H496,2)</f>
        <v>0</v>
      </c>
      <c r="BL496" s="17" t="s">
        <v>144</v>
      </c>
      <c r="BM496" s="254" t="s">
        <v>676</v>
      </c>
    </row>
    <row r="497" s="14" customFormat="1">
      <c r="A497" s="14"/>
      <c r="B497" s="267"/>
      <c r="C497" s="268"/>
      <c r="D497" s="258" t="s">
        <v>146</v>
      </c>
      <c r="E497" s="269" t="s">
        <v>1</v>
      </c>
      <c r="F497" s="270" t="s">
        <v>677</v>
      </c>
      <c r="G497" s="268"/>
      <c r="H497" s="271">
        <v>3718.8000000000002</v>
      </c>
      <c r="I497" s="272"/>
      <c r="J497" s="268"/>
      <c r="K497" s="268"/>
      <c r="L497" s="273"/>
      <c r="M497" s="274"/>
      <c r="N497" s="275"/>
      <c r="O497" s="275"/>
      <c r="P497" s="275"/>
      <c r="Q497" s="275"/>
      <c r="R497" s="275"/>
      <c r="S497" s="275"/>
      <c r="T497" s="27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7" t="s">
        <v>146</v>
      </c>
      <c r="AU497" s="277" t="s">
        <v>83</v>
      </c>
      <c r="AV497" s="14" t="s">
        <v>83</v>
      </c>
      <c r="AW497" s="14" t="s">
        <v>30</v>
      </c>
      <c r="AX497" s="14" t="s">
        <v>73</v>
      </c>
      <c r="AY497" s="277" t="s">
        <v>137</v>
      </c>
    </row>
    <row r="498" s="14" customFormat="1">
      <c r="A498" s="14"/>
      <c r="B498" s="267"/>
      <c r="C498" s="268"/>
      <c r="D498" s="258" t="s">
        <v>146</v>
      </c>
      <c r="E498" s="269" t="s">
        <v>1</v>
      </c>
      <c r="F498" s="270" t="s">
        <v>678</v>
      </c>
      <c r="G498" s="268"/>
      <c r="H498" s="271">
        <v>64</v>
      </c>
      <c r="I498" s="272"/>
      <c r="J498" s="268"/>
      <c r="K498" s="268"/>
      <c r="L498" s="273"/>
      <c r="M498" s="274"/>
      <c r="N498" s="275"/>
      <c r="O498" s="275"/>
      <c r="P498" s="275"/>
      <c r="Q498" s="275"/>
      <c r="R498" s="275"/>
      <c r="S498" s="275"/>
      <c r="T498" s="27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7" t="s">
        <v>146</v>
      </c>
      <c r="AU498" s="277" t="s">
        <v>83</v>
      </c>
      <c r="AV498" s="14" t="s">
        <v>83</v>
      </c>
      <c r="AW498" s="14" t="s">
        <v>30</v>
      </c>
      <c r="AX498" s="14" t="s">
        <v>73</v>
      </c>
      <c r="AY498" s="277" t="s">
        <v>137</v>
      </c>
    </row>
    <row r="499" s="15" customFormat="1">
      <c r="A499" s="15"/>
      <c r="B499" s="278"/>
      <c r="C499" s="279"/>
      <c r="D499" s="258" t="s">
        <v>146</v>
      </c>
      <c r="E499" s="280" t="s">
        <v>1</v>
      </c>
      <c r="F499" s="281" t="s">
        <v>150</v>
      </c>
      <c r="G499" s="279"/>
      <c r="H499" s="282">
        <v>3782.8000000000002</v>
      </c>
      <c r="I499" s="283"/>
      <c r="J499" s="279"/>
      <c r="K499" s="279"/>
      <c r="L499" s="284"/>
      <c r="M499" s="285"/>
      <c r="N499" s="286"/>
      <c r="O499" s="286"/>
      <c r="P499" s="286"/>
      <c r="Q499" s="286"/>
      <c r="R499" s="286"/>
      <c r="S499" s="286"/>
      <c r="T499" s="287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8" t="s">
        <v>146</v>
      </c>
      <c r="AU499" s="288" t="s">
        <v>83</v>
      </c>
      <c r="AV499" s="15" t="s">
        <v>144</v>
      </c>
      <c r="AW499" s="15" t="s">
        <v>30</v>
      </c>
      <c r="AX499" s="15" t="s">
        <v>81</v>
      </c>
      <c r="AY499" s="288" t="s">
        <v>137</v>
      </c>
    </row>
    <row r="500" s="2" customFormat="1" ht="16.5" customHeight="1">
      <c r="A500" s="38"/>
      <c r="B500" s="39"/>
      <c r="C500" s="243" t="s">
        <v>679</v>
      </c>
      <c r="D500" s="243" t="s">
        <v>139</v>
      </c>
      <c r="E500" s="244" t="s">
        <v>680</v>
      </c>
      <c r="F500" s="245" t="s">
        <v>681</v>
      </c>
      <c r="G500" s="246" t="s">
        <v>185</v>
      </c>
      <c r="H500" s="247">
        <v>2423.9499999999998</v>
      </c>
      <c r="I500" s="248"/>
      <c r="J500" s="249">
        <f>ROUND(I500*H500,2)</f>
        <v>0</v>
      </c>
      <c r="K500" s="245" t="s">
        <v>143</v>
      </c>
      <c r="L500" s="44"/>
      <c r="M500" s="250" t="s">
        <v>1</v>
      </c>
      <c r="N500" s="251" t="s">
        <v>38</v>
      </c>
      <c r="O500" s="91"/>
      <c r="P500" s="252">
        <f>O500*H500</f>
        <v>0</v>
      </c>
      <c r="Q500" s="252">
        <v>0.00012999999999999999</v>
      </c>
      <c r="R500" s="252">
        <f>Q500*H500</f>
        <v>0.31511349999999994</v>
      </c>
      <c r="S500" s="252">
        <v>0</v>
      </c>
      <c r="T500" s="253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54" t="s">
        <v>144</v>
      </c>
      <c r="AT500" s="254" t="s">
        <v>139</v>
      </c>
      <c r="AU500" s="254" t="s">
        <v>83</v>
      </c>
      <c r="AY500" s="17" t="s">
        <v>137</v>
      </c>
      <c r="BE500" s="255">
        <f>IF(N500="základní",J500,0)</f>
        <v>0</v>
      </c>
      <c r="BF500" s="255">
        <f>IF(N500="snížená",J500,0)</f>
        <v>0</v>
      </c>
      <c r="BG500" s="255">
        <f>IF(N500="zákl. přenesená",J500,0)</f>
        <v>0</v>
      </c>
      <c r="BH500" s="255">
        <f>IF(N500="sníž. přenesená",J500,0)</f>
        <v>0</v>
      </c>
      <c r="BI500" s="255">
        <f>IF(N500="nulová",J500,0)</f>
        <v>0</v>
      </c>
      <c r="BJ500" s="17" t="s">
        <v>81</v>
      </c>
      <c r="BK500" s="255">
        <f>ROUND(I500*H500,2)</f>
        <v>0</v>
      </c>
      <c r="BL500" s="17" t="s">
        <v>144</v>
      </c>
      <c r="BM500" s="254" t="s">
        <v>682</v>
      </c>
    </row>
    <row r="501" s="14" customFormat="1">
      <c r="A501" s="14"/>
      <c r="B501" s="267"/>
      <c r="C501" s="268"/>
      <c r="D501" s="258" t="s">
        <v>146</v>
      </c>
      <c r="E501" s="269" t="s">
        <v>1</v>
      </c>
      <c r="F501" s="270" t="s">
        <v>677</v>
      </c>
      <c r="G501" s="268"/>
      <c r="H501" s="271">
        <v>3718.8000000000002</v>
      </c>
      <c r="I501" s="272"/>
      <c r="J501" s="268"/>
      <c r="K501" s="268"/>
      <c r="L501" s="273"/>
      <c r="M501" s="274"/>
      <c r="N501" s="275"/>
      <c r="O501" s="275"/>
      <c r="P501" s="275"/>
      <c r="Q501" s="275"/>
      <c r="R501" s="275"/>
      <c r="S501" s="275"/>
      <c r="T501" s="27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7" t="s">
        <v>146</v>
      </c>
      <c r="AU501" s="277" t="s">
        <v>83</v>
      </c>
      <c r="AV501" s="14" t="s">
        <v>83</v>
      </c>
      <c r="AW501" s="14" t="s">
        <v>30</v>
      </c>
      <c r="AX501" s="14" t="s">
        <v>73</v>
      </c>
      <c r="AY501" s="277" t="s">
        <v>137</v>
      </c>
    </row>
    <row r="502" s="14" customFormat="1">
      <c r="A502" s="14"/>
      <c r="B502" s="267"/>
      <c r="C502" s="268"/>
      <c r="D502" s="258" t="s">
        <v>146</v>
      </c>
      <c r="E502" s="269" t="s">
        <v>1</v>
      </c>
      <c r="F502" s="270" t="s">
        <v>683</v>
      </c>
      <c r="G502" s="268"/>
      <c r="H502" s="271">
        <v>-1234.5999999999999</v>
      </c>
      <c r="I502" s="272"/>
      <c r="J502" s="268"/>
      <c r="K502" s="268"/>
      <c r="L502" s="273"/>
      <c r="M502" s="274"/>
      <c r="N502" s="275"/>
      <c r="O502" s="275"/>
      <c r="P502" s="275"/>
      <c r="Q502" s="275"/>
      <c r="R502" s="275"/>
      <c r="S502" s="275"/>
      <c r="T502" s="27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7" t="s">
        <v>146</v>
      </c>
      <c r="AU502" s="277" t="s">
        <v>83</v>
      </c>
      <c r="AV502" s="14" t="s">
        <v>83</v>
      </c>
      <c r="AW502" s="14" t="s">
        <v>30</v>
      </c>
      <c r="AX502" s="14" t="s">
        <v>73</v>
      </c>
      <c r="AY502" s="277" t="s">
        <v>137</v>
      </c>
    </row>
    <row r="503" s="14" customFormat="1">
      <c r="A503" s="14"/>
      <c r="B503" s="267"/>
      <c r="C503" s="268"/>
      <c r="D503" s="258" t="s">
        <v>146</v>
      </c>
      <c r="E503" s="269" t="s">
        <v>1</v>
      </c>
      <c r="F503" s="270" t="s">
        <v>684</v>
      </c>
      <c r="G503" s="268"/>
      <c r="H503" s="271">
        <v>-60.25</v>
      </c>
      <c r="I503" s="272"/>
      <c r="J503" s="268"/>
      <c r="K503" s="268"/>
      <c r="L503" s="273"/>
      <c r="M503" s="274"/>
      <c r="N503" s="275"/>
      <c r="O503" s="275"/>
      <c r="P503" s="275"/>
      <c r="Q503" s="275"/>
      <c r="R503" s="275"/>
      <c r="S503" s="275"/>
      <c r="T503" s="27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7" t="s">
        <v>146</v>
      </c>
      <c r="AU503" s="277" t="s">
        <v>83</v>
      </c>
      <c r="AV503" s="14" t="s">
        <v>83</v>
      </c>
      <c r="AW503" s="14" t="s">
        <v>30</v>
      </c>
      <c r="AX503" s="14" t="s">
        <v>73</v>
      </c>
      <c r="AY503" s="277" t="s">
        <v>137</v>
      </c>
    </row>
    <row r="504" s="15" customFormat="1">
      <c r="A504" s="15"/>
      <c r="B504" s="278"/>
      <c r="C504" s="279"/>
      <c r="D504" s="258" t="s">
        <v>146</v>
      </c>
      <c r="E504" s="280" t="s">
        <v>1</v>
      </c>
      <c r="F504" s="281" t="s">
        <v>150</v>
      </c>
      <c r="G504" s="279"/>
      <c r="H504" s="282">
        <v>2423.9499999999998</v>
      </c>
      <c r="I504" s="283"/>
      <c r="J504" s="279"/>
      <c r="K504" s="279"/>
      <c r="L504" s="284"/>
      <c r="M504" s="285"/>
      <c r="N504" s="286"/>
      <c r="O504" s="286"/>
      <c r="P504" s="286"/>
      <c r="Q504" s="286"/>
      <c r="R504" s="286"/>
      <c r="S504" s="286"/>
      <c r="T504" s="287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8" t="s">
        <v>146</v>
      </c>
      <c r="AU504" s="288" t="s">
        <v>83</v>
      </c>
      <c r="AV504" s="15" t="s">
        <v>144</v>
      </c>
      <c r="AW504" s="15" t="s">
        <v>30</v>
      </c>
      <c r="AX504" s="15" t="s">
        <v>81</v>
      </c>
      <c r="AY504" s="288" t="s">
        <v>137</v>
      </c>
    </row>
    <row r="505" s="2" customFormat="1" ht="24" customHeight="1">
      <c r="A505" s="38"/>
      <c r="B505" s="39"/>
      <c r="C505" s="243" t="s">
        <v>685</v>
      </c>
      <c r="D505" s="243" t="s">
        <v>139</v>
      </c>
      <c r="E505" s="244" t="s">
        <v>686</v>
      </c>
      <c r="F505" s="245" t="s">
        <v>687</v>
      </c>
      <c r="G505" s="246" t="s">
        <v>267</v>
      </c>
      <c r="H505" s="247">
        <v>68</v>
      </c>
      <c r="I505" s="248"/>
      <c r="J505" s="249">
        <f>ROUND(I505*H505,2)</f>
        <v>0</v>
      </c>
      <c r="K505" s="245" t="s">
        <v>688</v>
      </c>
      <c r="L505" s="44"/>
      <c r="M505" s="250" t="s">
        <v>1</v>
      </c>
      <c r="N505" s="251" t="s">
        <v>38</v>
      </c>
      <c r="O505" s="91"/>
      <c r="P505" s="252">
        <f>O505*H505</f>
        <v>0</v>
      </c>
      <c r="Q505" s="252">
        <v>8.0000000000000007E-05</v>
      </c>
      <c r="R505" s="252">
        <f>Q505*H505</f>
        <v>0.0054400000000000004</v>
      </c>
      <c r="S505" s="252">
        <v>0</v>
      </c>
      <c r="T505" s="253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54" t="s">
        <v>144</v>
      </c>
      <c r="AT505" s="254" t="s">
        <v>139</v>
      </c>
      <c r="AU505" s="254" t="s">
        <v>83</v>
      </c>
      <c r="AY505" s="17" t="s">
        <v>137</v>
      </c>
      <c r="BE505" s="255">
        <f>IF(N505="základní",J505,0)</f>
        <v>0</v>
      </c>
      <c r="BF505" s="255">
        <f>IF(N505="snížená",J505,0)</f>
        <v>0</v>
      </c>
      <c r="BG505" s="255">
        <f>IF(N505="zákl. přenesená",J505,0)</f>
        <v>0</v>
      </c>
      <c r="BH505" s="255">
        <f>IF(N505="sníž. přenesená",J505,0)</f>
        <v>0</v>
      </c>
      <c r="BI505" s="255">
        <f>IF(N505="nulová",J505,0)</f>
        <v>0</v>
      </c>
      <c r="BJ505" s="17" t="s">
        <v>81</v>
      </c>
      <c r="BK505" s="255">
        <f>ROUND(I505*H505,2)</f>
        <v>0</v>
      </c>
      <c r="BL505" s="17" t="s">
        <v>144</v>
      </c>
      <c r="BM505" s="254" t="s">
        <v>689</v>
      </c>
    </row>
    <row r="506" s="14" customFormat="1">
      <c r="A506" s="14"/>
      <c r="B506" s="267"/>
      <c r="C506" s="268"/>
      <c r="D506" s="258" t="s">
        <v>146</v>
      </c>
      <c r="E506" s="269" t="s">
        <v>1</v>
      </c>
      <c r="F506" s="270" t="s">
        <v>690</v>
      </c>
      <c r="G506" s="268"/>
      <c r="H506" s="271">
        <v>68</v>
      </c>
      <c r="I506" s="272"/>
      <c r="J506" s="268"/>
      <c r="K506" s="268"/>
      <c r="L506" s="273"/>
      <c r="M506" s="274"/>
      <c r="N506" s="275"/>
      <c r="O506" s="275"/>
      <c r="P506" s="275"/>
      <c r="Q506" s="275"/>
      <c r="R506" s="275"/>
      <c r="S506" s="275"/>
      <c r="T506" s="27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7" t="s">
        <v>146</v>
      </c>
      <c r="AU506" s="277" t="s">
        <v>83</v>
      </c>
      <c r="AV506" s="14" t="s">
        <v>83</v>
      </c>
      <c r="AW506" s="14" t="s">
        <v>30</v>
      </c>
      <c r="AX506" s="14" t="s">
        <v>73</v>
      </c>
      <c r="AY506" s="277" t="s">
        <v>137</v>
      </c>
    </row>
    <row r="507" s="15" customFormat="1">
      <c r="A507" s="15"/>
      <c r="B507" s="278"/>
      <c r="C507" s="279"/>
      <c r="D507" s="258" t="s">
        <v>146</v>
      </c>
      <c r="E507" s="280" t="s">
        <v>1</v>
      </c>
      <c r="F507" s="281" t="s">
        <v>150</v>
      </c>
      <c r="G507" s="279"/>
      <c r="H507" s="282">
        <v>68</v>
      </c>
      <c r="I507" s="283"/>
      <c r="J507" s="279"/>
      <c r="K507" s="279"/>
      <c r="L507" s="284"/>
      <c r="M507" s="285"/>
      <c r="N507" s="286"/>
      <c r="O507" s="286"/>
      <c r="P507" s="286"/>
      <c r="Q507" s="286"/>
      <c r="R507" s="286"/>
      <c r="S507" s="286"/>
      <c r="T507" s="287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88" t="s">
        <v>146</v>
      </c>
      <c r="AU507" s="288" t="s">
        <v>83</v>
      </c>
      <c r="AV507" s="15" t="s">
        <v>144</v>
      </c>
      <c r="AW507" s="15" t="s">
        <v>30</v>
      </c>
      <c r="AX507" s="15" t="s">
        <v>81</v>
      </c>
      <c r="AY507" s="288" t="s">
        <v>137</v>
      </c>
    </row>
    <row r="508" s="2" customFormat="1" ht="16.5" customHeight="1">
      <c r="A508" s="38"/>
      <c r="B508" s="39"/>
      <c r="C508" s="243" t="s">
        <v>691</v>
      </c>
      <c r="D508" s="243" t="s">
        <v>139</v>
      </c>
      <c r="E508" s="244" t="s">
        <v>692</v>
      </c>
      <c r="F508" s="245" t="s">
        <v>693</v>
      </c>
      <c r="G508" s="246" t="s">
        <v>267</v>
      </c>
      <c r="H508" s="247">
        <v>10</v>
      </c>
      <c r="I508" s="248"/>
      <c r="J508" s="249">
        <f>ROUND(I508*H508,2)</f>
        <v>0</v>
      </c>
      <c r="K508" s="245" t="s">
        <v>688</v>
      </c>
      <c r="L508" s="44"/>
      <c r="M508" s="250" t="s">
        <v>1</v>
      </c>
      <c r="N508" s="251" t="s">
        <v>38</v>
      </c>
      <c r="O508" s="91"/>
      <c r="P508" s="252">
        <f>O508*H508</f>
        <v>0</v>
      </c>
      <c r="Q508" s="252">
        <v>0.00040000000000000002</v>
      </c>
      <c r="R508" s="252">
        <f>Q508*H508</f>
        <v>0.0040000000000000001</v>
      </c>
      <c r="S508" s="252">
        <v>0</v>
      </c>
      <c r="T508" s="253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54" t="s">
        <v>144</v>
      </c>
      <c r="AT508" s="254" t="s">
        <v>139</v>
      </c>
      <c r="AU508" s="254" t="s">
        <v>83</v>
      </c>
      <c r="AY508" s="17" t="s">
        <v>137</v>
      </c>
      <c r="BE508" s="255">
        <f>IF(N508="základní",J508,0)</f>
        <v>0</v>
      </c>
      <c r="BF508" s="255">
        <f>IF(N508="snížená",J508,0)</f>
        <v>0</v>
      </c>
      <c r="BG508" s="255">
        <f>IF(N508="zákl. přenesená",J508,0)</f>
        <v>0</v>
      </c>
      <c r="BH508" s="255">
        <f>IF(N508="sníž. přenesená",J508,0)</f>
        <v>0</v>
      </c>
      <c r="BI508" s="255">
        <f>IF(N508="nulová",J508,0)</f>
        <v>0</v>
      </c>
      <c r="BJ508" s="17" t="s">
        <v>81</v>
      </c>
      <c r="BK508" s="255">
        <f>ROUND(I508*H508,2)</f>
        <v>0</v>
      </c>
      <c r="BL508" s="17" t="s">
        <v>144</v>
      </c>
      <c r="BM508" s="254" t="s">
        <v>694</v>
      </c>
    </row>
    <row r="509" s="14" customFormat="1">
      <c r="A509" s="14"/>
      <c r="B509" s="267"/>
      <c r="C509" s="268"/>
      <c r="D509" s="258" t="s">
        <v>146</v>
      </c>
      <c r="E509" s="269" t="s">
        <v>1</v>
      </c>
      <c r="F509" s="270" t="s">
        <v>695</v>
      </c>
      <c r="G509" s="268"/>
      <c r="H509" s="271">
        <v>10</v>
      </c>
      <c r="I509" s="272"/>
      <c r="J509" s="268"/>
      <c r="K509" s="268"/>
      <c r="L509" s="273"/>
      <c r="M509" s="274"/>
      <c r="N509" s="275"/>
      <c r="O509" s="275"/>
      <c r="P509" s="275"/>
      <c r="Q509" s="275"/>
      <c r="R509" s="275"/>
      <c r="S509" s="275"/>
      <c r="T509" s="27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7" t="s">
        <v>146</v>
      </c>
      <c r="AU509" s="277" t="s">
        <v>83</v>
      </c>
      <c r="AV509" s="14" t="s">
        <v>83</v>
      </c>
      <c r="AW509" s="14" t="s">
        <v>30</v>
      </c>
      <c r="AX509" s="14" t="s">
        <v>73</v>
      </c>
      <c r="AY509" s="277" t="s">
        <v>137</v>
      </c>
    </row>
    <row r="510" s="15" customFormat="1">
      <c r="A510" s="15"/>
      <c r="B510" s="278"/>
      <c r="C510" s="279"/>
      <c r="D510" s="258" t="s">
        <v>146</v>
      </c>
      <c r="E510" s="280" t="s">
        <v>1</v>
      </c>
      <c r="F510" s="281" t="s">
        <v>150</v>
      </c>
      <c r="G510" s="279"/>
      <c r="H510" s="282">
        <v>10</v>
      </c>
      <c r="I510" s="283"/>
      <c r="J510" s="279"/>
      <c r="K510" s="279"/>
      <c r="L510" s="284"/>
      <c r="M510" s="285"/>
      <c r="N510" s="286"/>
      <c r="O510" s="286"/>
      <c r="P510" s="286"/>
      <c r="Q510" s="286"/>
      <c r="R510" s="286"/>
      <c r="S510" s="286"/>
      <c r="T510" s="28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8" t="s">
        <v>146</v>
      </c>
      <c r="AU510" s="288" t="s">
        <v>83</v>
      </c>
      <c r="AV510" s="15" t="s">
        <v>144</v>
      </c>
      <c r="AW510" s="15" t="s">
        <v>30</v>
      </c>
      <c r="AX510" s="15" t="s">
        <v>81</v>
      </c>
      <c r="AY510" s="288" t="s">
        <v>137</v>
      </c>
    </row>
    <row r="511" s="12" customFormat="1" ht="22.8" customHeight="1">
      <c r="A511" s="12"/>
      <c r="B511" s="227"/>
      <c r="C511" s="228"/>
      <c r="D511" s="229" t="s">
        <v>72</v>
      </c>
      <c r="E511" s="241" t="s">
        <v>188</v>
      </c>
      <c r="F511" s="241" t="s">
        <v>696</v>
      </c>
      <c r="G511" s="228"/>
      <c r="H511" s="228"/>
      <c r="I511" s="231"/>
      <c r="J511" s="242">
        <f>BK511</f>
        <v>0</v>
      </c>
      <c r="K511" s="228"/>
      <c r="L511" s="233"/>
      <c r="M511" s="234"/>
      <c r="N511" s="235"/>
      <c r="O511" s="235"/>
      <c r="P511" s="236">
        <f>SUM(P512:P529)</f>
        <v>0</v>
      </c>
      <c r="Q511" s="235"/>
      <c r="R511" s="236">
        <f>SUM(R512:R529)</f>
        <v>0.0069049999999999997</v>
      </c>
      <c r="S511" s="235"/>
      <c r="T511" s="237">
        <f>SUM(T512:T529)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38" t="s">
        <v>81</v>
      </c>
      <c r="AT511" s="239" t="s">
        <v>72</v>
      </c>
      <c r="AU511" s="239" t="s">
        <v>81</v>
      </c>
      <c r="AY511" s="238" t="s">
        <v>137</v>
      </c>
      <c r="BK511" s="240">
        <f>SUM(BK512:BK529)</f>
        <v>0</v>
      </c>
    </row>
    <row r="512" s="2" customFormat="1" ht="24" customHeight="1">
      <c r="A512" s="38"/>
      <c r="B512" s="39"/>
      <c r="C512" s="243" t="s">
        <v>697</v>
      </c>
      <c r="D512" s="243" t="s">
        <v>139</v>
      </c>
      <c r="E512" s="244" t="s">
        <v>698</v>
      </c>
      <c r="F512" s="245" t="s">
        <v>699</v>
      </c>
      <c r="G512" s="246" t="s">
        <v>185</v>
      </c>
      <c r="H512" s="247">
        <v>138.09999999999999</v>
      </c>
      <c r="I512" s="248"/>
      <c r="J512" s="249">
        <f>ROUND(I512*H512,2)</f>
        <v>0</v>
      </c>
      <c r="K512" s="245" t="s">
        <v>143</v>
      </c>
      <c r="L512" s="44"/>
      <c r="M512" s="250" t="s">
        <v>1</v>
      </c>
      <c r="N512" s="251" t="s">
        <v>38</v>
      </c>
      <c r="O512" s="91"/>
      <c r="P512" s="252">
        <f>O512*H512</f>
        <v>0</v>
      </c>
      <c r="Q512" s="252">
        <v>0</v>
      </c>
      <c r="R512" s="252">
        <f>Q512*H512</f>
        <v>0</v>
      </c>
      <c r="S512" s="252">
        <v>0</v>
      </c>
      <c r="T512" s="253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54" t="s">
        <v>144</v>
      </c>
      <c r="AT512" s="254" t="s">
        <v>139</v>
      </c>
      <c r="AU512" s="254" t="s">
        <v>83</v>
      </c>
      <c r="AY512" s="17" t="s">
        <v>137</v>
      </c>
      <c r="BE512" s="255">
        <f>IF(N512="základní",J512,0)</f>
        <v>0</v>
      </c>
      <c r="BF512" s="255">
        <f>IF(N512="snížená",J512,0)</f>
        <v>0</v>
      </c>
      <c r="BG512" s="255">
        <f>IF(N512="zákl. přenesená",J512,0)</f>
        <v>0</v>
      </c>
      <c r="BH512" s="255">
        <f>IF(N512="sníž. přenesená",J512,0)</f>
        <v>0</v>
      </c>
      <c r="BI512" s="255">
        <f>IF(N512="nulová",J512,0)</f>
        <v>0</v>
      </c>
      <c r="BJ512" s="17" t="s">
        <v>81</v>
      </c>
      <c r="BK512" s="255">
        <f>ROUND(I512*H512,2)</f>
        <v>0</v>
      </c>
      <c r="BL512" s="17" t="s">
        <v>144</v>
      </c>
      <c r="BM512" s="254" t="s">
        <v>700</v>
      </c>
    </row>
    <row r="513" s="13" customFormat="1">
      <c r="A513" s="13"/>
      <c r="B513" s="256"/>
      <c r="C513" s="257"/>
      <c r="D513" s="258" t="s">
        <v>146</v>
      </c>
      <c r="E513" s="259" t="s">
        <v>1</v>
      </c>
      <c r="F513" s="260" t="s">
        <v>147</v>
      </c>
      <c r="G513" s="257"/>
      <c r="H513" s="259" t="s">
        <v>1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6" t="s">
        <v>146</v>
      </c>
      <c r="AU513" s="266" t="s">
        <v>83</v>
      </c>
      <c r="AV513" s="13" t="s">
        <v>81</v>
      </c>
      <c r="AW513" s="13" t="s">
        <v>30</v>
      </c>
      <c r="AX513" s="13" t="s">
        <v>73</v>
      </c>
      <c r="AY513" s="266" t="s">
        <v>137</v>
      </c>
    </row>
    <row r="514" s="14" customFormat="1">
      <c r="A514" s="14"/>
      <c r="B514" s="267"/>
      <c r="C514" s="268"/>
      <c r="D514" s="258" t="s">
        <v>146</v>
      </c>
      <c r="E514" s="269" t="s">
        <v>1</v>
      </c>
      <c r="F514" s="270" t="s">
        <v>701</v>
      </c>
      <c r="G514" s="268"/>
      <c r="H514" s="271">
        <v>19.399999999999999</v>
      </c>
      <c r="I514" s="272"/>
      <c r="J514" s="268"/>
      <c r="K514" s="268"/>
      <c r="L514" s="273"/>
      <c r="M514" s="274"/>
      <c r="N514" s="275"/>
      <c r="O514" s="275"/>
      <c r="P514" s="275"/>
      <c r="Q514" s="275"/>
      <c r="R514" s="275"/>
      <c r="S514" s="275"/>
      <c r="T514" s="27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7" t="s">
        <v>146</v>
      </c>
      <c r="AU514" s="277" t="s">
        <v>83</v>
      </c>
      <c r="AV514" s="14" t="s">
        <v>83</v>
      </c>
      <c r="AW514" s="14" t="s">
        <v>30</v>
      </c>
      <c r="AX514" s="14" t="s">
        <v>73</v>
      </c>
      <c r="AY514" s="277" t="s">
        <v>137</v>
      </c>
    </row>
    <row r="515" s="14" customFormat="1">
      <c r="A515" s="14"/>
      <c r="B515" s="267"/>
      <c r="C515" s="268"/>
      <c r="D515" s="258" t="s">
        <v>146</v>
      </c>
      <c r="E515" s="269" t="s">
        <v>1</v>
      </c>
      <c r="F515" s="270" t="s">
        <v>702</v>
      </c>
      <c r="G515" s="268"/>
      <c r="H515" s="271">
        <v>17.100000000000001</v>
      </c>
      <c r="I515" s="272"/>
      <c r="J515" s="268"/>
      <c r="K515" s="268"/>
      <c r="L515" s="273"/>
      <c r="M515" s="274"/>
      <c r="N515" s="275"/>
      <c r="O515" s="275"/>
      <c r="P515" s="275"/>
      <c r="Q515" s="275"/>
      <c r="R515" s="275"/>
      <c r="S515" s="275"/>
      <c r="T515" s="27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7" t="s">
        <v>146</v>
      </c>
      <c r="AU515" s="277" t="s">
        <v>83</v>
      </c>
      <c r="AV515" s="14" t="s">
        <v>83</v>
      </c>
      <c r="AW515" s="14" t="s">
        <v>30</v>
      </c>
      <c r="AX515" s="14" t="s">
        <v>73</v>
      </c>
      <c r="AY515" s="277" t="s">
        <v>137</v>
      </c>
    </row>
    <row r="516" s="14" customFormat="1">
      <c r="A516" s="14"/>
      <c r="B516" s="267"/>
      <c r="C516" s="268"/>
      <c r="D516" s="258" t="s">
        <v>146</v>
      </c>
      <c r="E516" s="269" t="s">
        <v>1</v>
      </c>
      <c r="F516" s="270" t="s">
        <v>703</v>
      </c>
      <c r="G516" s="268"/>
      <c r="H516" s="271">
        <v>101.59999999999999</v>
      </c>
      <c r="I516" s="272"/>
      <c r="J516" s="268"/>
      <c r="K516" s="268"/>
      <c r="L516" s="273"/>
      <c r="M516" s="274"/>
      <c r="N516" s="275"/>
      <c r="O516" s="275"/>
      <c r="P516" s="275"/>
      <c r="Q516" s="275"/>
      <c r="R516" s="275"/>
      <c r="S516" s="275"/>
      <c r="T516" s="27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7" t="s">
        <v>146</v>
      </c>
      <c r="AU516" s="277" t="s">
        <v>83</v>
      </c>
      <c r="AV516" s="14" t="s">
        <v>83</v>
      </c>
      <c r="AW516" s="14" t="s">
        <v>30</v>
      </c>
      <c r="AX516" s="14" t="s">
        <v>73</v>
      </c>
      <c r="AY516" s="277" t="s">
        <v>137</v>
      </c>
    </row>
    <row r="517" s="15" customFormat="1">
      <c r="A517" s="15"/>
      <c r="B517" s="278"/>
      <c r="C517" s="279"/>
      <c r="D517" s="258" t="s">
        <v>146</v>
      </c>
      <c r="E517" s="280" t="s">
        <v>1</v>
      </c>
      <c r="F517" s="281" t="s">
        <v>150</v>
      </c>
      <c r="G517" s="279"/>
      <c r="H517" s="282">
        <v>138.09999999999999</v>
      </c>
      <c r="I517" s="283"/>
      <c r="J517" s="279"/>
      <c r="K517" s="279"/>
      <c r="L517" s="284"/>
      <c r="M517" s="285"/>
      <c r="N517" s="286"/>
      <c r="O517" s="286"/>
      <c r="P517" s="286"/>
      <c r="Q517" s="286"/>
      <c r="R517" s="286"/>
      <c r="S517" s="286"/>
      <c r="T517" s="287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8" t="s">
        <v>146</v>
      </c>
      <c r="AU517" s="288" t="s">
        <v>83</v>
      </c>
      <c r="AV517" s="15" t="s">
        <v>144</v>
      </c>
      <c r="AW517" s="15" t="s">
        <v>30</v>
      </c>
      <c r="AX517" s="15" t="s">
        <v>81</v>
      </c>
      <c r="AY517" s="288" t="s">
        <v>137</v>
      </c>
    </row>
    <row r="518" s="2" customFormat="1" ht="24" customHeight="1">
      <c r="A518" s="38"/>
      <c r="B518" s="39"/>
      <c r="C518" s="243" t="s">
        <v>704</v>
      </c>
      <c r="D518" s="243" t="s">
        <v>139</v>
      </c>
      <c r="E518" s="244" t="s">
        <v>705</v>
      </c>
      <c r="F518" s="245" t="s">
        <v>706</v>
      </c>
      <c r="G518" s="246" t="s">
        <v>185</v>
      </c>
      <c r="H518" s="247">
        <v>138.09999999999999</v>
      </c>
      <c r="I518" s="248"/>
      <c r="J518" s="249">
        <f>ROUND(I518*H518,2)</f>
        <v>0</v>
      </c>
      <c r="K518" s="245" t="s">
        <v>143</v>
      </c>
      <c r="L518" s="44"/>
      <c r="M518" s="250" t="s">
        <v>1</v>
      </c>
      <c r="N518" s="251" t="s">
        <v>38</v>
      </c>
      <c r="O518" s="91"/>
      <c r="P518" s="252">
        <f>O518*H518</f>
        <v>0</v>
      </c>
      <c r="Q518" s="252">
        <v>5.0000000000000002E-05</v>
      </c>
      <c r="R518" s="252">
        <f>Q518*H518</f>
        <v>0.0069049999999999997</v>
      </c>
      <c r="S518" s="252">
        <v>0</v>
      </c>
      <c r="T518" s="253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54" t="s">
        <v>144</v>
      </c>
      <c r="AT518" s="254" t="s">
        <v>139</v>
      </c>
      <c r="AU518" s="254" t="s">
        <v>83</v>
      </c>
      <c r="AY518" s="17" t="s">
        <v>137</v>
      </c>
      <c r="BE518" s="255">
        <f>IF(N518="základní",J518,0)</f>
        <v>0</v>
      </c>
      <c r="BF518" s="255">
        <f>IF(N518="snížená",J518,0)</f>
        <v>0</v>
      </c>
      <c r="BG518" s="255">
        <f>IF(N518="zákl. přenesená",J518,0)</f>
        <v>0</v>
      </c>
      <c r="BH518" s="255">
        <f>IF(N518="sníž. přenesená",J518,0)</f>
        <v>0</v>
      </c>
      <c r="BI518" s="255">
        <f>IF(N518="nulová",J518,0)</f>
        <v>0</v>
      </c>
      <c r="BJ518" s="17" t="s">
        <v>81</v>
      </c>
      <c r="BK518" s="255">
        <f>ROUND(I518*H518,2)</f>
        <v>0</v>
      </c>
      <c r="BL518" s="17" t="s">
        <v>144</v>
      </c>
      <c r="BM518" s="254" t="s">
        <v>707</v>
      </c>
    </row>
    <row r="519" s="13" customFormat="1">
      <c r="A519" s="13"/>
      <c r="B519" s="256"/>
      <c r="C519" s="257"/>
      <c r="D519" s="258" t="s">
        <v>146</v>
      </c>
      <c r="E519" s="259" t="s">
        <v>1</v>
      </c>
      <c r="F519" s="260" t="s">
        <v>147</v>
      </c>
      <c r="G519" s="257"/>
      <c r="H519" s="259" t="s">
        <v>1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6" t="s">
        <v>146</v>
      </c>
      <c r="AU519" s="266" t="s">
        <v>83</v>
      </c>
      <c r="AV519" s="13" t="s">
        <v>81</v>
      </c>
      <c r="AW519" s="13" t="s">
        <v>30</v>
      </c>
      <c r="AX519" s="13" t="s">
        <v>73</v>
      </c>
      <c r="AY519" s="266" t="s">
        <v>137</v>
      </c>
    </row>
    <row r="520" s="14" customFormat="1">
      <c r="A520" s="14"/>
      <c r="B520" s="267"/>
      <c r="C520" s="268"/>
      <c r="D520" s="258" t="s">
        <v>146</v>
      </c>
      <c r="E520" s="269" t="s">
        <v>1</v>
      </c>
      <c r="F520" s="270" t="s">
        <v>701</v>
      </c>
      <c r="G520" s="268"/>
      <c r="H520" s="271">
        <v>19.399999999999999</v>
      </c>
      <c r="I520" s="272"/>
      <c r="J520" s="268"/>
      <c r="K520" s="268"/>
      <c r="L520" s="273"/>
      <c r="M520" s="274"/>
      <c r="N520" s="275"/>
      <c r="O520" s="275"/>
      <c r="P520" s="275"/>
      <c r="Q520" s="275"/>
      <c r="R520" s="275"/>
      <c r="S520" s="275"/>
      <c r="T520" s="27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7" t="s">
        <v>146</v>
      </c>
      <c r="AU520" s="277" t="s">
        <v>83</v>
      </c>
      <c r="AV520" s="14" t="s">
        <v>83</v>
      </c>
      <c r="AW520" s="14" t="s">
        <v>30</v>
      </c>
      <c r="AX520" s="14" t="s">
        <v>73</v>
      </c>
      <c r="AY520" s="277" t="s">
        <v>137</v>
      </c>
    </row>
    <row r="521" s="14" customFormat="1">
      <c r="A521" s="14"/>
      <c r="B521" s="267"/>
      <c r="C521" s="268"/>
      <c r="D521" s="258" t="s">
        <v>146</v>
      </c>
      <c r="E521" s="269" t="s">
        <v>1</v>
      </c>
      <c r="F521" s="270" t="s">
        <v>702</v>
      </c>
      <c r="G521" s="268"/>
      <c r="H521" s="271">
        <v>17.100000000000001</v>
      </c>
      <c r="I521" s="272"/>
      <c r="J521" s="268"/>
      <c r="K521" s="268"/>
      <c r="L521" s="273"/>
      <c r="M521" s="274"/>
      <c r="N521" s="275"/>
      <c r="O521" s="275"/>
      <c r="P521" s="275"/>
      <c r="Q521" s="275"/>
      <c r="R521" s="275"/>
      <c r="S521" s="275"/>
      <c r="T521" s="27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7" t="s">
        <v>146</v>
      </c>
      <c r="AU521" s="277" t="s">
        <v>83</v>
      </c>
      <c r="AV521" s="14" t="s">
        <v>83</v>
      </c>
      <c r="AW521" s="14" t="s">
        <v>30</v>
      </c>
      <c r="AX521" s="14" t="s">
        <v>73</v>
      </c>
      <c r="AY521" s="277" t="s">
        <v>137</v>
      </c>
    </row>
    <row r="522" s="14" customFormat="1">
      <c r="A522" s="14"/>
      <c r="B522" s="267"/>
      <c r="C522" s="268"/>
      <c r="D522" s="258" t="s">
        <v>146</v>
      </c>
      <c r="E522" s="269" t="s">
        <v>1</v>
      </c>
      <c r="F522" s="270" t="s">
        <v>703</v>
      </c>
      <c r="G522" s="268"/>
      <c r="H522" s="271">
        <v>101.59999999999999</v>
      </c>
      <c r="I522" s="272"/>
      <c r="J522" s="268"/>
      <c r="K522" s="268"/>
      <c r="L522" s="273"/>
      <c r="M522" s="274"/>
      <c r="N522" s="275"/>
      <c r="O522" s="275"/>
      <c r="P522" s="275"/>
      <c r="Q522" s="275"/>
      <c r="R522" s="275"/>
      <c r="S522" s="275"/>
      <c r="T522" s="27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77" t="s">
        <v>146</v>
      </c>
      <c r="AU522" s="277" t="s">
        <v>83</v>
      </c>
      <c r="AV522" s="14" t="s">
        <v>83</v>
      </c>
      <c r="AW522" s="14" t="s">
        <v>30</v>
      </c>
      <c r="AX522" s="14" t="s">
        <v>73</v>
      </c>
      <c r="AY522" s="277" t="s">
        <v>137</v>
      </c>
    </row>
    <row r="523" s="15" customFormat="1">
      <c r="A523" s="15"/>
      <c r="B523" s="278"/>
      <c r="C523" s="279"/>
      <c r="D523" s="258" t="s">
        <v>146</v>
      </c>
      <c r="E523" s="280" t="s">
        <v>1</v>
      </c>
      <c r="F523" s="281" t="s">
        <v>150</v>
      </c>
      <c r="G523" s="279"/>
      <c r="H523" s="282">
        <v>138.09999999999999</v>
      </c>
      <c r="I523" s="283"/>
      <c r="J523" s="279"/>
      <c r="K523" s="279"/>
      <c r="L523" s="284"/>
      <c r="M523" s="285"/>
      <c r="N523" s="286"/>
      <c r="O523" s="286"/>
      <c r="P523" s="286"/>
      <c r="Q523" s="286"/>
      <c r="R523" s="286"/>
      <c r="S523" s="286"/>
      <c r="T523" s="28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88" t="s">
        <v>146</v>
      </c>
      <c r="AU523" s="288" t="s">
        <v>83</v>
      </c>
      <c r="AV523" s="15" t="s">
        <v>144</v>
      </c>
      <c r="AW523" s="15" t="s">
        <v>30</v>
      </c>
      <c r="AX523" s="15" t="s">
        <v>81</v>
      </c>
      <c r="AY523" s="288" t="s">
        <v>137</v>
      </c>
    </row>
    <row r="524" s="2" customFormat="1" ht="16.5" customHeight="1">
      <c r="A524" s="38"/>
      <c r="B524" s="39"/>
      <c r="C524" s="243" t="s">
        <v>708</v>
      </c>
      <c r="D524" s="243" t="s">
        <v>139</v>
      </c>
      <c r="E524" s="244" t="s">
        <v>709</v>
      </c>
      <c r="F524" s="245" t="s">
        <v>710</v>
      </c>
      <c r="G524" s="246" t="s">
        <v>185</v>
      </c>
      <c r="H524" s="247">
        <v>129.09999999999999</v>
      </c>
      <c r="I524" s="248"/>
      <c r="J524" s="249">
        <f>ROUND(I524*H524,2)</f>
        <v>0</v>
      </c>
      <c r="K524" s="245" t="s">
        <v>143</v>
      </c>
      <c r="L524" s="44"/>
      <c r="M524" s="250" t="s">
        <v>1</v>
      </c>
      <c r="N524" s="251" t="s">
        <v>38</v>
      </c>
      <c r="O524" s="91"/>
      <c r="P524" s="252">
        <f>O524*H524</f>
        <v>0</v>
      </c>
      <c r="Q524" s="252">
        <v>0</v>
      </c>
      <c r="R524" s="252">
        <f>Q524*H524</f>
        <v>0</v>
      </c>
      <c r="S524" s="252">
        <v>0</v>
      </c>
      <c r="T524" s="253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54" t="s">
        <v>144</v>
      </c>
      <c r="AT524" s="254" t="s">
        <v>139</v>
      </c>
      <c r="AU524" s="254" t="s">
        <v>83</v>
      </c>
      <c r="AY524" s="17" t="s">
        <v>137</v>
      </c>
      <c r="BE524" s="255">
        <f>IF(N524="základní",J524,0)</f>
        <v>0</v>
      </c>
      <c r="BF524" s="255">
        <f>IF(N524="snížená",J524,0)</f>
        <v>0</v>
      </c>
      <c r="BG524" s="255">
        <f>IF(N524="zákl. přenesená",J524,0)</f>
        <v>0</v>
      </c>
      <c r="BH524" s="255">
        <f>IF(N524="sníž. přenesená",J524,0)</f>
        <v>0</v>
      </c>
      <c r="BI524" s="255">
        <f>IF(N524="nulová",J524,0)</f>
        <v>0</v>
      </c>
      <c r="BJ524" s="17" t="s">
        <v>81</v>
      </c>
      <c r="BK524" s="255">
        <f>ROUND(I524*H524,2)</f>
        <v>0</v>
      </c>
      <c r="BL524" s="17" t="s">
        <v>144</v>
      </c>
      <c r="BM524" s="254" t="s">
        <v>711</v>
      </c>
    </row>
    <row r="525" s="13" customFormat="1">
      <c r="A525" s="13"/>
      <c r="B525" s="256"/>
      <c r="C525" s="257"/>
      <c r="D525" s="258" t="s">
        <v>146</v>
      </c>
      <c r="E525" s="259" t="s">
        <v>1</v>
      </c>
      <c r="F525" s="260" t="s">
        <v>147</v>
      </c>
      <c r="G525" s="257"/>
      <c r="H525" s="259" t="s">
        <v>1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6" t="s">
        <v>146</v>
      </c>
      <c r="AU525" s="266" t="s">
        <v>83</v>
      </c>
      <c r="AV525" s="13" t="s">
        <v>81</v>
      </c>
      <c r="AW525" s="13" t="s">
        <v>30</v>
      </c>
      <c r="AX525" s="13" t="s">
        <v>73</v>
      </c>
      <c r="AY525" s="266" t="s">
        <v>137</v>
      </c>
    </row>
    <row r="526" s="14" customFormat="1">
      <c r="A526" s="14"/>
      <c r="B526" s="267"/>
      <c r="C526" s="268"/>
      <c r="D526" s="258" t="s">
        <v>146</v>
      </c>
      <c r="E526" s="269" t="s">
        <v>1</v>
      </c>
      <c r="F526" s="270" t="s">
        <v>712</v>
      </c>
      <c r="G526" s="268"/>
      <c r="H526" s="271">
        <v>10.4</v>
      </c>
      <c r="I526" s="272"/>
      <c r="J526" s="268"/>
      <c r="K526" s="268"/>
      <c r="L526" s="273"/>
      <c r="M526" s="274"/>
      <c r="N526" s="275"/>
      <c r="O526" s="275"/>
      <c r="P526" s="275"/>
      <c r="Q526" s="275"/>
      <c r="R526" s="275"/>
      <c r="S526" s="275"/>
      <c r="T526" s="27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7" t="s">
        <v>146</v>
      </c>
      <c r="AU526" s="277" t="s">
        <v>83</v>
      </c>
      <c r="AV526" s="14" t="s">
        <v>83</v>
      </c>
      <c r="AW526" s="14" t="s">
        <v>30</v>
      </c>
      <c r="AX526" s="14" t="s">
        <v>73</v>
      </c>
      <c r="AY526" s="277" t="s">
        <v>137</v>
      </c>
    </row>
    <row r="527" s="14" customFormat="1">
      <c r="A527" s="14"/>
      <c r="B527" s="267"/>
      <c r="C527" s="268"/>
      <c r="D527" s="258" t="s">
        <v>146</v>
      </c>
      <c r="E527" s="269" t="s">
        <v>1</v>
      </c>
      <c r="F527" s="270" t="s">
        <v>702</v>
      </c>
      <c r="G527" s="268"/>
      <c r="H527" s="271">
        <v>17.100000000000001</v>
      </c>
      <c r="I527" s="272"/>
      <c r="J527" s="268"/>
      <c r="K527" s="268"/>
      <c r="L527" s="273"/>
      <c r="M527" s="274"/>
      <c r="N527" s="275"/>
      <c r="O527" s="275"/>
      <c r="P527" s="275"/>
      <c r="Q527" s="275"/>
      <c r="R527" s="275"/>
      <c r="S527" s="275"/>
      <c r="T527" s="27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7" t="s">
        <v>146</v>
      </c>
      <c r="AU527" s="277" t="s">
        <v>83</v>
      </c>
      <c r="AV527" s="14" t="s">
        <v>83</v>
      </c>
      <c r="AW527" s="14" t="s">
        <v>30</v>
      </c>
      <c r="AX527" s="14" t="s">
        <v>73</v>
      </c>
      <c r="AY527" s="277" t="s">
        <v>137</v>
      </c>
    </row>
    <row r="528" s="14" customFormat="1">
      <c r="A528" s="14"/>
      <c r="B528" s="267"/>
      <c r="C528" s="268"/>
      <c r="D528" s="258" t="s">
        <v>146</v>
      </c>
      <c r="E528" s="269" t="s">
        <v>1</v>
      </c>
      <c r="F528" s="270" t="s">
        <v>703</v>
      </c>
      <c r="G528" s="268"/>
      <c r="H528" s="271">
        <v>101.59999999999999</v>
      </c>
      <c r="I528" s="272"/>
      <c r="J528" s="268"/>
      <c r="K528" s="268"/>
      <c r="L528" s="273"/>
      <c r="M528" s="274"/>
      <c r="N528" s="275"/>
      <c r="O528" s="275"/>
      <c r="P528" s="275"/>
      <c r="Q528" s="275"/>
      <c r="R528" s="275"/>
      <c r="S528" s="275"/>
      <c r="T528" s="27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7" t="s">
        <v>146</v>
      </c>
      <c r="AU528" s="277" t="s">
        <v>83</v>
      </c>
      <c r="AV528" s="14" t="s">
        <v>83</v>
      </c>
      <c r="AW528" s="14" t="s">
        <v>30</v>
      </c>
      <c r="AX528" s="14" t="s">
        <v>73</v>
      </c>
      <c r="AY528" s="277" t="s">
        <v>137</v>
      </c>
    </row>
    <row r="529" s="15" customFormat="1">
      <c r="A529" s="15"/>
      <c r="B529" s="278"/>
      <c r="C529" s="279"/>
      <c r="D529" s="258" t="s">
        <v>146</v>
      </c>
      <c r="E529" s="280" t="s">
        <v>1</v>
      </c>
      <c r="F529" s="281" t="s">
        <v>150</v>
      </c>
      <c r="G529" s="279"/>
      <c r="H529" s="282">
        <v>129.09999999999999</v>
      </c>
      <c r="I529" s="283"/>
      <c r="J529" s="279"/>
      <c r="K529" s="279"/>
      <c r="L529" s="284"/>
      <c r="M529" s="285"/>
      <c r="N529" s="286"/>
      <c r="O529" s="286"/>
      <c r="P529" s="286"/>
      <c r="Q529" s="286"/>
      <c r="R529" s="286"/>
      <c r="S529" s="286"/>
      <c r="T529" s="28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8" t="s">
        <v>146</v>
      </c>
      <c r="AU529" s="288" t="s">
        <v>83</v>
      </c>
      <c r="AV529" s="15" t="s">
        <v>144</v>
      </c>
      <c r="AW529" s="15" t="s">
        <v>30</v>
      </c>
      <c r="AX529" s="15" t="s">
        <v>81</v>
      </c>
      <c r="AY529" s="288" t="s">
        <v>137</v>
      </c>
    </row>
    <row r="530" s="12" customFormat="1" ht="22.8" customHeight="1">
      <c r="A530" s="12"/>
      <c r="B530" s="227"/>
      <c r="C530" s="228"/>
      <c r="D530" s="229" t="s">
        <v>72</v>
      </c>
      <c r="E530" s="241" t="s">
        <v>713</v>
      </c>
      <c r="F530" s="241" t="s">
        <v>714</v>
      </c>
      <c r="G530" s="228"/>
      <c r="H530" s="228"/>
      <c r="I530" s="231"/>
      <c r="J530" s="242">
        <f>BK530</f>
        <v>0</v>
      </c>
      <c r="K530" s="228"/>
      <c r="L530" s="233"/>
      <c r="M530" s="234"/>
      <c r="N530" s="235"/>
      <c r="O530" s="235"/>
      <c r="P530" s="236">
        <f>SUM(P531:P551)</f>
        <v>0</v>
      </c>
      <c r="Q530" s="235"/>
      <c r="R530" s="236">
        <f>SUM(R531:R551)</f>
        <v>0</v>
      </c>
      <c r="S530" s="235"/>
      <c r="T530" s="237">
        <f>SUM(T531:T551)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38" t="s">
        <v>81</v>
      </c>
      <c r="AT530" s="239" t="s">
        <v>72</v>
      </c>
      <c r="AU530" s="239" t="s">
        <v>81</v>
      </c>
      <c r="AY530" s="238" t="s">
        <v>137</v>
      </c>
      <c r="BK530" s="240">
        <f>SUM(BK531:BK551)</f>
        <v>0</v>
      </c>
    </row>
    <row r="531" s="2" customFormat="1" ht="16.5" customHeight="1">
      <c r="A531" s="38"/>
      <c r="B531" s="39"/>
      <c r="C531" s="243" t="s">
        <v>715</v>
      </c>
      <c r="D531" s="243" t="s">
        <v>139</v>
      </c>
      <c r="E531" s="244" t="s">
        <v>716</v>
      </c>
      <c r="F531" s="245" t="s">
        <v>717</v>
      </c>
      <c r="G531" s="246" t="s">
        <v>370</v>
      </c>
      <c r="H531" s="247">
        <v>81.992000000000004</v>
      </c>
      <c r="I531" s="248"/>
      <c r="J531" s="249">
        <f>ROUND(I531*H531,2)</f>
        <v>0</v>
      </c>
      <c r="K531" s="245" t="s">
        <v>143</v>
      </c>
      <c r="L531" s="44"/>
      <c r="M531" s="250" t="s">
        <v>1</v>
      </c>
      <c r="N531" s="251" t="s">
        <v>38</v>
      </c>
      <c r="O531" s="91"/>
      <c r="P531" s="252">
        <f>O531*H531</f>
        <v>0</v>
      </c>
      <c r="Q531" s="252">
        <v>0</v>
      </c>
      <c r="R531" s="252">
        <f>Q531*H531</f>
        <v>0</v>
      </c>
      <c r="S531" s="252">
        <v>0</v>
      </c>
      <c r="T531" s="253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54" t="s">
        <v>144</v>
      </c>
      <c r="AT531" s="254" t="s">
        <v>139</v>
      </c>
      <c r="AU531" s="254" t="s">
        <v>83</v>
      </c>
      <c r="AY531" s="17" t="s">
        <v>137</v>
      </c>
      <c r="BE531" s="255">
        <f>IF(N531="základní",J531,0)</f>
        <v>0</v>
      </c>
      <c r="BF531" s="255">
        <f>IF(N531="snížená",J531,0)</f>
        <v>0</v>
      </c>
      <c r="BG531" s="255">
        <f>IF(N531="zákl. přenesená",J531,0)</f>
        <v>0</v>
      </c>
      <c r="BH531" s="255">
        <f>IF(N531="sníž. přenesená",J531,0)</f>
        <v>0</v>
      </c>
      <c r="BI531" s="255">
        <f>IF(N531="nulová",J531,0)</f>
        <v>0</v>
      </c>
      <c r="BJ531" s="17" t="s">
        <v>81</v>
      </c>
      <c r="BK531" s="255">
        <f>ROUND(I531*H531,2)</f>
        <v>0</v>
      </c>
      <c r="BL531" s="17" t="s">
        <v>144</v>
      </c>
      <c r="BM531" s="254" t="s">
        <v>718</v>
      </c>
    </row>
    <row r="532" s="14" customFormat="1">
      <c r="A532" s="14"/>
      <c r="B532" s="267"/>
      <c r="C532" s="268"/>
      <c r="D532" s="258" t="s">
        <v>146</v>
      </c>
      <c r="E532" s="269" t="s">
        <v>1</v>
      </c>
      <c r="F532" s="270" t="s">
        <v>719</v>
      </c>
      <c r="G532" s="268"/>
      <c r="H532" s="271">
        <v>70.25</v>
      </c>
      <c r="I532" s="272"/>
      <c r="J532" s="268"/>
      <c r="K532" s="268"/>
      <c r="L532" s="273"/>
      <c r="M532" s="274"/>
      <c r="N532" s="275"/>
      <c r="O532" s="275"/>
      <c r="P532" s="275"/>
      <c r="Q532" s="275"/>
      <c r="R532" s="275"/>
      <c r="S532" s="275"/>
      <c r="T532" s="27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7" t="s">
        <v>146</v>
      </c>
      <c r="AU532" s="277" t="s">
        <v>83</v>
      </c>
      <c r="AV532" s="14" t="s">
        <v>83</v>
      </c>
      <c r="AW532" s="14" t="s">
        <v>30</v>
      </c>
      <c r="AX532" s="14" t="s">
        <v>73</v>
      </c>
      <c r="AY532" s="277" t="s">
        <v>137</v>
      </c>
    </row>
    <row r="533" s="14" customFormat="1">
      <c r="A533" s="14"/>
      <c r="B533" s="267"/>
      <c r="C533" s="268"/>
      <c r="D533" s="258" t="s">
        <v>146</v>
      </c>
      <c r="E533" s="269" t="s">
        <v>1</v>
      </c>
      <c r="F533" s="270" t="s">
        <v>720</v>
      </c>
      <c r="G533" s="268"/>
      <c r="H533" s="271">
        <v>11.742000000000001</v>
      </c>
      <c r="I533" s="272"/>
      <c r="J533" s="268"/>
      <c r="K533" s="268"/>
      <c r="L533" s="273"/>
      <c r="M533" s="274"/>
      <c r="N533" s="275"/>
      <c r="O533" s="275"/>
      <c r="P533" s="275"/>
      <c r="Q533" s="275"/>
      <c r="R533" s="275"/>
      <c r="S533" s="275"/>
      <c r="T533" s="27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7" t="s">
        <v>146</v>
      </c>
      <c r="AU533" s="277" t="s">
        <v>83</v>
      </c>
      <c r="AV533" s="14" t="s">
        <v>83</v>
      </c>
      <c r="AW533" s="14" t="s">
        <v>30</v>
      </c>
      <c r="AX533" s="14" t="s">
        <v>73</v>
      </c>
      <c r="AY533" s="277" t="s">
        <v>137</v>
      </c>
    </row>
    <row r="534" s="15" customFormat="1">
      <c r="A534" s="15"/>
      <c r="B534" s="278"/>
      <c r="C534" s="279"/>
      <c r="D534" s="258" t="s">
        <v>146</v>
      </c>
      <c r="E534" s="280" t="s">
        <v>1</v>
      </c>
      <c r="F534" s="281" t="s">
        <v>150</v>
      </c>
      <c r="G534" s="279"/>
      <c r="H534" s="282">
        <v>81.992000000000004</v>
      </c>
      <c r="I534" s="283"/>
      <c r="J534" s="279"/>
      <c r="K534" s="279"/>
      <c r="L534" s="284"/>
      <c r="M534" s="285"/>
      <c r="N534" s="286"/>
      <c r="O534" s="286"/>
      <c r="P534" s="286"/>
      <c r="Q534" s="286"/>
      <c r="R534" s="286"/>
      <c r="S534" s="286"/>
      <c r="T534" s="287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8" t="s">
        <v>146</v>
      </c>
      <c r="AU534" s="288" t="s">
        <v>83</v>
      </c>
      <c r="AV534" s="15" t="s">
        <v>144</v>
      </c>
      <c r="AW534" s="15" t="s">
        <v>30</v>
      </c>
      <c r="AX534" s="15" t="s">
        <v>81</v>
      </c>
      <c r="AY534" s="288" t="s">
        <v>137</v>
      </c>
    </row>
    <row r="535" s="2" customFormat="1" ht="24" customHeight="1">
      <c r="A535" s="38"/>
      <c r="B535" s="39"/>
      <c r="C535" s="243" t="s">
        <v>721</v>
      </c>
      <c r="D535" s="243" t="s">
        <v>139</v>
      </c>
      <c r="E535" s="244" t="s">
        <v>722</v>
      </c>
      <c r="F535" s="245" t="s">
        <v>723</v>
      </c>
      <c r="G535" s="246" t="s">
        <v>370</v>
      </c>
      <c r="H535" s="247">
        <v>1557.848</v>
      </c>
      <c r="I535" s="248"/>
      <c r="J535" s="249">
        <f>ROUND(I535*H535,2)</f>
        <v>0</v>
      </c>
      <c r="K535" s="245" t="s">
        <v>143</v>
      </c>
      <c r="L535" s="44"/>
      <c r="M535" s="250" t="s">
        <v>1</v>
      </c>
      <c r="N535" s="251" t="s">
        <v>38</v>
      </c>
      <c r="O535" s="91"/>
      <c r="P535" s="252">
        <f>O535*H535</f>
        <v>0</v>
      </c>
      <c r="Q535" s="252">
        <v>0</v>
      </c>
      <c r="R535" s="252">
        <f>Q535*H535</f>
        <v>0</v>
      </c>
      <c r="S535" s="252">
        <v>0</v>
      </c>
      <c r="T535" s="253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54" t="s">
        <v>144</v>
      </c>
      <c r="AT535" s="254" t="s">
        <v>139</v>
      </c>
      <c r="AU535" s="254" t="s">
        <v>83</v>
      </c>
      <c r="AY535" s="17" t="s">
        <v>137</v>
      </c>
      <c r="BE535" s="255">
        <f>IF(N535="základní",J535,0)</f>
        <v>0</v>
      </c>
      <c r="BF535" s="255">
        <f>IF(N535="snížená",J535,0)</f>
        <v>0</v>
      </c>
      <c r="BG535" s="255">
        <f>IF(N535="zákl. přenesená",J535,0)</f>
        <v>0</v>
      </c>
      <c r="BH535" s="255">
        <f>IF(N535="sníž. přenesená",J535,0)</f>
        <v>0</v>
      </c>
      <c r="BI535" s="255">
        <f>IF(N535="nulová",J535,0)</f>
        <v>0</v>
      </c>
      <c r="BJ535" s="17" t="s">
        <v>81</v>
      </c>
      <c r="BK535" s="255">
        <f>ROUND(I535*H535,2)</f>
        <v>0</v>
      </c>
      <c r="BL535" s="17" t="s">
        <v>144</v>
      </c>
      <c r="BM535" s="254" t="s">
        <v>724</v>
      </c>
    </row>
    <row r="536" s="14" customFormat="1">
      <c r="A536" s="14"/>
      <c r="B536" s="267"/>
      <c r="C536" s="268"/>
      <c r="D536" s="258" t="s">
        <v>146</v>
      </c>
      <c r="E536" s="269" t="s">
        <v>1</v>
      </c>
      <c r="F536" s="270" t="s">
        <v>725</v>
      </c>
      <c r="G536" s="268"/>
      <c r="H536" s="271">
        <v>1334.75</v>
      </c>
      <c r="I536" s="272"/>
      <c r="J536" s="268"/>
      <c r="K536" s="268"/>
      <c r="L536" s="273"/>
      <c r="M536" s="274"/>
      <c r="N536" s="275"/>
      <c r="O536" s="275"/>
      <c r="P536" s="275"/>
      <c r="Q536" s="275"/>
      <c r="R536" s="275"/>
      <c r="S536" s="275"/>
      <c r="T536" s="27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7" t="s">
        <v>146</v>
      </c>
      <c r="AU536" s="277" t="s">
        <v>83</v>
      </c>
      <c r="AV536" s="14" t="s">
        <v>83</v>
      </c>
      <c r="AW536" s="14" t="s">
        <v>30</v>
      </c>
      <c r="AX536" s="14" t="s">
        <v>73</v>
      </c>
      <c r="AY536" s="277" t="s">
        <v>137</v>
      </c>
    </row>
    <row r="537" s="14" customFormat="1">
      <c r="A537" s="14"/>
      <c r="B537" s="267"/>
      <c r="C537" s="268"/>
      <c r="D537" s="258" t="s">
        <v>146</v>
      </c>
      <c r="E537" s="269" t="s">
        <v>1</v>
      </c>
      <c r="F537" s="270" t="s">
        <v>726</v>
      </c>
      <c r="G537" s="268"/>
      <c r="H537" s="271">
        <v>223.09800000000001</v>
      </c>
      <c r="I537" s="272"/>
      <c r="J537" s="268"/>
      <c r="K537" s="268"/>
      <c r="L537" s="273"/>
      <c r="M537" s="274"/>
      <c r="N537" s="275"/>
      <c r="O537" s="275"/>
      <c r="P537" s="275"/>
      <c r="Q537" s="275"/>
      <c r="R537" s="275"/>
      <c r="S537" s="275"/>
      <c r="T537" s="27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7" t="s">
        <v>146</v>
      </c>
      <c r="AU537" s="277" t="s">
        <v>83</v>
      </c>
      <c r="AV537" s="14" t="s">
        <v>83</v>
      </c>
      <c r="AW537" s="14" t="s">
        <v>30</v>
      </c>
      <c r="AX537" s="14" t="s">
        <v>73</v>
      </c>
      <c r="AY537" s="277" t="s">
        <v>137</v>
      </c>
    </row>
    <row r="538" s="15" customFormat="1">
      <c r="A538" s="15"/>
      <c r="B538" s="278"/>
      <c r="C538" s="279"/>
      <c r="D538" s="258" t="s">
        <v>146</v>
      </c>
      <c r="E538" s="280" t="s">
        <v>1</v>
      </c>
      <c r="F538" s="281" t="s">
        <v>150</v>
      </c>
      <c r="G538" s="279"/>
      <c r="H538" s="282">
        <v>1557.848</v>
      </c>
      <c r="I538" s="283"/>
      <c r="J538" s="279"/>
      <c r="K538" s="279"/>
      <c r="L538" s="284"/>
      <c r="M538" s="285"/>
      <c r="N538" s="286"/>
      <c r="O538" s="286"/>
      <c r="P538" s="286"/>
      <c r="Q538" s="286"/>
      <c r="R538" s="286"/>
      <c r="S538" s="286"/>
      <c r="T538" s="287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8" t="s">
        <v>146</v>
      </c>
      <c r="AU538" s="288" t="s">
        <v>83</v>
      </c>
      <c r="AV538" s="15" t="s">
        <v>144</v>
      </c>
      <c r="AW538" s="15" t="s">
        <v>30</v>
      </c>
      <c r="AX538" s="15" t="s">
        <v>81</v>
      </c>
      <c r="AY538" s="288" t="s">
        <v>137</v>
      </c>
    </row>
    <row r="539" s="2" customFormat="1" ht="16.5" customHeight="1">
      <c r="A539" s="38"/>
      <c r="B539" s="39"/>
      <c r="C539" s="243" t="s">
        <v>727</v>
      </c>
      <c r="D539" s="243" t="s">
        <v>139</v>
      </c>
      <c r="E539" s="244" t="s">
        <v>728</v>
      </c>
      <c r="F539" s="245" t="s">
        <v>729</v>
      </c>
      <c r="G539" s="246" t="s">
        <v>370</v>
      </c>
      <c r="H539" s="247">
        <v>37.499000000000002</v>
      </c>
      <c r="I539" s="248"/>
      <c r="J539" s="249">
        <f>ROUND(I539*H539,2)</f>
        <v>0</v>
      </c>
      <c r="K539" s="245" t="s">
        <v>143</v>
      </c>
      <c r="L539" s="44"/>
      <c r="M539" s="250" t="s">
        <v>1</v>
      </c>
      <c r="N539" s="251" t="s">
        <v>38</v>
      </c>
      <c r="O539" s="91"/>
      <c r="P539" s="252">
        <f>O539*H539</f>
        <v>0</v>
      </c>
      <c r="Q539" s="252">
        <v>0</v>
      </c>
      <c r="R539" s="252">
        <f>Q539*H539</f>
        <v>0</v>
      </c>
      <c r="S539" s="252">
        <v>0</v>
      </c>
      <c r="T539" s="253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54" t="s">
        <v>144</v>
      </c>
      <c r="AT539" s="254" t="s">
        <v>139</v>
      </c>
      <c r="AU539" s="254" t="s">
        <v>83</v>
      </c>
      <c r="AY539" s="17" t="s">
        <v>137</v>
      </c>
      <c r="BE539" s="255">
        <f>IF(N539="základní",J539,0)</f>
        <v>0</v>
      </c>
      <c r="BF539" s="255">
        <f>IF(N539="snížená",J539,0)</f>
        <v>0</v>
      </c>
      <c r="BG539" s="255">
        <f>IF(N539="zákl. přenesená",J539,0)</f>
        <v>0</v>
      </c>
      <c r="BH539" s="255">
        <f>IF(N539="sníž. přenesená",J539,0)</f>
        <v>0</v>
      </c>
      <c r="BI539" s="255">
        <f>IF(N539="nulová",J539,0)</f>
        <v>0</v>
      </c>
      <c r="BJ539" s="17" t="s">
        <v>81</v>
      </c>
      <c r="BK539" s="255">
        <f>ROUND(I539*H539,2)</f>
        <v>0</v>
      </c>
      <c r="BL539" s="17" t="s">
        <v>144</v>
      </c>
      <c r="BM539" s="254" t="s">
        <v>730</v>
      </c>
    </row>
    <row r="540" s="14" customFormat="1">
      <c r="A540" s="14"/>
      <c r="B540" s="267"/>
      <c r="C540" s="268"/>
      <c r="D540" s="258" t="s">
        <v>146</v>
      </c>
      <c r="E540" s="269" t="s">
        <v>1</v>
      </c>
      <c r="F540" s="270" t="s">
        <v>731</v>
      </c>
      <c r="G540" s="268"/>
      <c r="H540" s="271">
        <v>37.499000000000002</v>
      </c>
      <c r="I540" s="272"/>
      <c r="J540" s="268"/>
      <c r="K540" s="268"/>
      <c r="L540" s="273"/>
      <c r="M540" s="274"/>
      <c r="N540" s="275"/>
      <c r="O540" s="275"/>
      <c r="P540" s="275"/>
      <c r="Q540" s="275"/>
      <c r="R540" s="275"/>
      <c r="S540" s="275"/>
      <c r="T540" s="27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7" t="s">
        <v>146</v>
      </c>
      <c r="AU540" s="277" t="s">
        <v>83</v>
      </c>
      <c r="AV540" s="14" t="s">
        <v>83</v>
      </c>
      <c r="AW540" s="14" t="s">
        <v>30</v>
      </c>
      <c r="AX540" s="14" t="s">
        <v>73</v>
      </c>
      <c r="AY540" s="277" t="s">
        <v>137</v>
      </c>
    </row>
    <row r="541" s="15" customFormat="1">
      <c r="A541" s="15"/>
      <c r="B541" s="278"/>
      <c r="C541" s="279"/>
      <c r="D541" s="258" t="s">
        <v>146</v>
      </c>
      <c r="E541" s="280" t="s">
        <v>1</v>
      </c>
      <c r="F541" s="281" t="s">
        <v>150</v>
      </c>
      <c r="G541" s="279"/>
      <c r="H541" s="282">
        <v>37.499000000000002</v>
      </c>
      <c r="I541" s="283"/>
      <c r="J541" s="279"/>
      <c r="K541" s="279"/>
      <c r="L541" s="284"/>
      <c r="M541" s="285"/>
      <c r="N541" s="286"/>
      <c r="O541" s="286"/>
      <c r="P541" s="286"/>
      <c r="Q541" s="286"/>
      <c r="R541" s="286"/>
      <c r="S541" s="286"/>
      <c r="T541" s="287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8" t="s">
        <v>146</v>
      </c>
      <c r="AU541" s="288" t="s">
        <v>83</v>
      </c>
      <c r="AV541" s="15" t="s">
        <v>144</v>
      </c>
      <c r="AW541" s="15" t="s">
        <v>30</v>
      </c>
      <c r="AX541" s="15" t="s">
        <v>81</v>
      </c>
      <c r="AY541" s="288" t="s">
        <v>137</v>
      </c>
    </row>
    <row r="542" s="2" customFormat="1" ht="24" customHeight="1">
      <c r="A542" s="38"/>
      <c r="B542" s="39"/>
      <c r="C542" s="243" t="s">
        <v>732</v>
      </c>
      <c r="D542" s="243" t="s">
        <v>139</v>
      </c>
      <c r="E542" s="244" t="s">
        <v>733</v>
      </c>
      <c r="F542" s="245" t="s">
        <v>734</v>
      </c>
      <c r="G542" s="246" t="s">
        <v>370</v>
      </c>
      <c r="H542" s="247">
        <v>712.48099999999999</v>
      </c>
      <c r="I542" s="248"/>
      <c r="J542" s="249">
        <f>ROUND(I542*H542,2)</f>
        <v>0</v>
      </c>
      <c r="K542" s="245" t="s">
        <v>143</v>
      </c>
      <c r="L542" s="44"/>
      <c r="M542" s="250" t="s">
        <v>1</v>
      </c>
      <c r="N542" s="251" t="s">
        <v>38</v>
      </c>
      <c r="O542" s="91"/>
      <c r="P542" s="252">
        <f>O542*H542</f>
        <v>0</v>
      </c>
      <c r="Q542" s="252">
        <v>0</v>
      </c>
      <c r="R542" s="252">
        <f>Q542*H542</f>
        <v>0</v>
      </c>
      <c r="S542" s="252">
        <v>0</v>
      </c>
      <c r="T542" s="253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54" t="s">
        <v>144</v>
      </c>
      <c r="AT542" s="254" t="s">
        <v>139</v>
      </c>
      <c r="AU542" s="254" t="s">
        <v>83</v>
      </c>
      <c r="AY542" s="17" t="s">
        <v>137</v>
      </c>
      <c r="BE542" s="255">
        <f>IF(N542="základní",J542,0)</f>
        <v>0</v>
      </c>
      <c r="BF542" s="255">
        <f>IF(N542="snížená",J542,0)</f>
        <v>0</v>
      </c>
      <c r="BG542" s="255">
        <f>IF(N542="zákl. přenesená",J542,0)</f>
        <v>0</v>
      </c>
      <c r="BH542" s="255">
        <f>IF(N542="sníž. přenesená",J542,0)</f>
        <v>0</v>
      </c>
      <c r="BI542" s="255">
        <f>IF(N542="nulová",J542,0)</f>
        <v>0</v>
      </c>
      <c r="BJ542" s="17" t="s">
        <v>81</v>
      </c>
      <c r="BK542" s="255">
        <f>ROUND(I542*H542,2)</f>
        <v>0</v>
      </c>
      <c r="BL542" s="17" t="s">
        <v>144</v>
      </c>
      <c r="BM542" s="254" t="s">
        <v>735</v>
      </c>
    </row>
    <row r="543" s="14" customFormat="1">
      <c r="A543" s="14"/>
      <c r="B543" s="267"/>
      <c r="C543" s="268"/>
      <c r="D543" s="258" t="s">
        <v>146</v>
      </c>
      <c r="E543" s="269" t="s">
        <v>1</v>
      </c>
      <c r="F543" s="270" t="s">
        <v>736</v>
      </c>
      <c r="G543" s="268"/>
      <c r="H543" s="271">
        <v>712.48099999999999</v>
      </c>
      <c r="I543" s="272"/>
      <c r="J543" s="268"/>
      <c r="K543" s="268"/>
      <c r="L543" s="273"/>
      <c r="M543" s="274"/>
      <c r="N543" s="275"/>
      <c r="O543" s="275"/>
      <c r="P543" s="275"/>
      <c r="Q543" s="275"/>
      <c r="R543" s="275"/>
      <c r="S543" s="275"/>
      <c r="T543" s="27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7" t="s">
        <v>146</v>
      </c>
      <c r="AU543" s="277" t="s">
        <v>83</v>
      </c>
      <c r="AV543" s="14" t="s">
        <v>83</v>
      </c>
      <c r="AW543" s="14" t="s">
        <v>30</v>
      </c>
      <c r="AX543" s="14" t="s">
        <v>73</v>
      </c>
      <c r="AY543" s="277" t="s">
        <v>137</v>
      </c>
    </row>
    <row r="544" s="15" customFormat="1">
      <c r="A544" s="15"/>
      <c r="B544" s="278"/>
      <c r="C544" s="279"/>
      <c r="D544" s="258" t="s">
        <v>146</v>
      </c>
      <c r="E544" s="280" t="s">
        <v>1</v>
      </c>
      <c r="F544" s="281" t="s">
        <v>150</v>
      </c>
      <c r="G544" s="279"/>
      <c r="H544" s="282">
        <v>712.48099999999999</v>
      </c>
      <c r="I544" s="283"/>
      <c r="J544" s="279"/>
      <c r="K544" s="279"/>
      <c r="L544" s="284"/>
      <c r="M544" s="285"/>
      <c r="N544" s="286"/>
      <c r="O544" s="286"/>
      <c r="P544" s="286"/>
      <c r="Q544" s="286"/>
      <c r="R544" s="286"/>
      <c r="S544" s="286"/>
      <c r="T544" s="287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8" t="s">
        <v>146</v>
      </c>
      <c r="AU544" s="288" t="s">
        <v>83</v>
      </c>
      <c r="AV544" s="15" t="s">
        <v>144</v>
      </c>
      <c r="AW544" s="15" t="s">
        <v>30</v>
      </c>
      <c r="AX544" s="15" t="s">
        <v>81</v>
      </c>
      <c r="AY544" s="288" t="s">
        <v>137</v>
      </c>
    </row>
    <row r="545" s="2" customFormat="1" ht="24" customHeight="1">
      <c r="A545" s="38"/>
      <c r="B545" s="39"/>
      <c r="C545" s="243" t="s">
        <v>737</v>
      </c>
      <c r="D545" s="243" t="s">
        <v>139</v>
      </c>
      <c r="E545" s="244" t="s">
        <v>738</v>
      </c>
      <c r="F545" s="245" t="s">
        <v>739</v>
      </c>
      <c r="G545" s="246" t="s">
        <v>370</v>
      </c>
      <c r="H545" s="247">
        <v>49.241</v>
      </c>
      <c r="I545" s="248"/>
      <c r="J545" s="249">
        <f>ROUND(I545*H545,2)</f>
        <v>0</v>
      </c>
      <c r="K545" s="245" t="s">
        <v>143</v>
      </c>
      <c r="L545" s="44"/>
      <c r="M545" s="250" t="s">
        <v>1</v>
      </c>
      <c r="N545" s="251" t="s">
        <v>38</v>
      </c>
      <c r="O545" s="91"/>
      <c r="P545" s="252">
        <f>O545*H545</f>
        <v>0</v>
      </c>
      <c r="Q545" s="252">
        <v>0</v>
      </c>
      <c r="R545" s="252">
        <f>Q545*H545</f>
        <v>0</v>
      </c>
      <c r="S545" s="252">
        <v>0</v>
      </c>
      <c r="T545" s="253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54" t="s">
        <v>144</v>
      </c>
      <c r="AT545" s="254" t="s">
        <v>139</v>
      </c>
      <c r="AU545" s="254" t="s">
        <v>83</v>
      </c>
      <c r="AY545" s="17" t="s">
        <v>137</v>
      </c>
      <c r="BE545" s="255">
        <f>IF(N545="základní",J545,0)</f>
        <v>0</v>
      </c>
      <c r="BF545" s="255">
        <f>IF(N545="snížená",J545,0)</f>
        <v>0</v>
      </c>
      <c r="BG545" s="255">
        <f>IF(N545="zákl. přenesená",J545,0)</f>
        <v>0</v>
      </c>
      <c r="BH545" s="255">
        <f>IF(N545="sníž. přenesená",J545,0)</f>
        <v>0</v>
      </c>
      <c r="BI545" s="255">
        <f>IF(N545="nulová",J545,0)</f>
        <v>0</v>
      </c>
      <c r="BJ545" s="17" t="s">
        <v>81</v>
      </c>
      <c r="BK545" s="255">
        <f>ROUND(I545*H545,2)</f>
        <v>0</v>
      </c>
      <c r="BL545" s="17" t="s">
        <v>144</v>
      </c>
      <c r="BM545" s="254" t="s">
        <v>740</v>
      </c>
    </row>
    <row r="546" s="14" customFormat="1">
      <c r="A546" s="14"/>
      <c r="B546" s="267"/>
      <c r="C546" s="268"/>
      <c r="D546" s="258" t="s">
        <v>146</v>
      </c>
      <c r="E546" s="269" t="s">
        <v>1</v>
      </c>
      <c r="F546" s="270" t="s">
        <v>720</v>
      </c>
      <c r="G546" s="268"/>
      <c r="H546" s="271">
        <v>11.742000000000001</v>
      </c>
      <c r="I546" s="272"/>
      <c r="J546" s="268"/>
      <c r="K546" s="268"/>
      <c r="L546" s="273"/>
      <c r="M546" s="274"/>
      <c r="N546" s="275"/>
      <c r="O546" s="275"/>
      <c r="P546" s="275"/>
      <c r="Q546" s="275"/>
      <c r="R546" s="275"/>
      <c r="S546" s="275"/>
      <c r="T546" s="27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7" t="s">
        <v>146</v>
      </c>
      <c r="AU546" s="277" t="s">
        <v>83</v>
      </c>
      <c r="AV546" s="14" t="s">
        <v>83</v>
      </c>
      <c r="AW546" s="14" t="s">
        <v>30</v>
      </c>
      <c r="AX546" s="14" t="s">
        <v>73</v>
      </c>
      <c r="AY546" s="277" t="s">
        <v>137</v>
      </c>
    </row>
    <row r="547" s="14" customFormat="1">
      <c r="A547" s="14"/>
      <c r="B547" s="267"/>
      <c r="C547" s="268"/>
      <c r="D547" s="258" t="s">
        <v>146</v>
      </c>
      <c r="E547" s="269" t="s">
        <v>1</v>
      </c>
      <c r="F547" s="270" t="s">
        <v>731</v>
      </c>
      <c r="G547" s="268"/>
      <c r="H547" s="271">
        <v>37.499000000000002</v>
      </c>
      <c r="I547" s="272"/>
      <c r="J547" s="268"/>
      <c r="K547" s="268"/>
      <c r="L547" s="273"/>
      <c r="M547" s="274"/>
      <c r="N547" s="275"/>
      <c r="O547" s="275"/>
      <c r="P547" s="275"/>
      <c r="Q547" s="275"/>
      <c r="R547" s="275"/>
      <c r="S547" s="275"/>
      <c r="T547" s="27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7" t="s">
        <v>146</v>
      </c>
      <c r="AU547" s="277" t="s">
        <v>83</v>
      </c>
      <c r="AV547" s="14" t="s">
        <v>83</v>
      </c>
      <c r="AW547" s="14" t="s">
        <v>30</v>
      </c>
      <c r="AX547" s="14" t="s">
        <v>73</v>
      </c>
      <c r="AY547" s="277" t="s">
        <v>137</v>
      </c>
    </row>
    <row r="548" s="15" customFormat="1">
      <c r="A548" s="15"/>
      <c r="B548" s="278"/>
      <c r="C548" s="279"/>
      <c r="D548" s="258" t="s">
        <v>146</v>
      </c>
      <c r="E548" s="280" t="s">
        <v>1</v>
      </c>
      <c r="F548" s="281" t="s">
        <v>150</v>
      </c>
      <c r="G548" s="279"/>
      <c r="H548" s="282">
        <v>49.241</v>
      </c>
      <c r="I548" s="283"/>
      <c r="J548" s="279"/>
      <c r="K548" s="279"/>
      <c r="L548" s="284"/>
      <c r="M548" s="285"/>
      <c r="N548" s="286"/>
      <c r="O548" s="286"/>
      <c r="P548" s="286"/>
      <c r="Q548" s="286"/>
      <c r="R548" s="286"/>
      <c r="S548" s="286"/>
      <c r="T548" s="287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8" t="s">
        <v>146</v>
      </c>
      <c r="AU548" s="288" t="s">
        <v>83</v>
      </c>
      <c r="AV548" s="15" t="s">
        <v>144</v>
      </c>
      <c r="AW548" s="15" t="s">
        <v>30</v>
      </c>
      <c r="AX548" s="15" t="s">
        <v>81</v>
      </c>
      <c r="AY548" s="288" t="s">
        <v>137</v>
      </c>
    </row>
    <row r="549" s="2" customFormat="1" ht="24" customHeight="1">
      <c r="A549" s="38"/>
      <c r="B549" s="39"/>
      <c r="C549" s="243" t="s">
        <v>741</v>
      </c>
      <c r="D549" s="243" t="s">
        <v>139</v>
      </c>
      <c r="E549" s="244" t="s">
        <v>742</v>
      </c>
      <c r="F549" s="245" t="s">
        <v>743</v>
      </c>
      <c r="G549" s="246" t="s">
        <v>370</v>
      </c>
      <c r="H549" s="247">
        <v>70.25</v>
      </c>
      <c r="I549" s="248"/>
      <c r="J549" s="249">
        <f>ROUND(I549*H549,2)</f>
        <v>0</v>
      </c>
      <c r="K549" s="245" t="s">
        <v>143</v>
      </c>
      <c r="L549" s="44"/>
      <c r="M549" s="250" t="s">
        <v>1</v>
      </c>
      <c r="N549" s="251" t="s">
        <v>38</v>
      </c>
      <c r="O549" s="91"/>
      <c r="P549" s="252">
        <f>O549*H549</f>
        <v>0</v>
      </c>
      <c r="Q549" s="252">
        <v>0</v>
      </c>
      <c r="R549" s="252">
        <f>Q549*H549</f>
        <v>0</v>
      </c>
      <c r="S549" s="252">
        <v>0</v>
      </c>
      <c r="T549" s="253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54" t="s">
        <v>144</v>
      </c>
      <c r="AT549" s="254" t="s">
        <v>139</v>
      </c>
      <c r="AU549" s="254" t="s">
        <v>83</v>
      </c>
      <c r="AY549" s="17" t="s">
        <v>137</v>
      </c>
      <c r="BE549" s="255">
        <f>IF(N549="základní",J549,0)</f>
        <v>0</v>
      </c>
      <c r="BF549" s="255">
        <f>IF(N549="snížená",J549,0)</f>
        <v>0</v>
      </c>
      <c r="BG549" s="255">
        <f>IF(N549="zákl. přenesená",J549,0)</f>
        <v>0</v>
      </c>
      <c r="BH549" s="255">
        <f>IF(N549="sníž. přenesená",J549,0)</f>
        <v>0</v>
      </c>
      <c r="BI549" s="255">
        <f>IF(N549="nulová",J549,0)</f>
        <v>0</v>
      </c>
      <c r="BJ549" s="17" t="s">
        <v>81</v>
      </c>
      <c r="BK549" s="255">
        <f>ROUND(I549*H549,2)</f>
        <v>0</v>
      </c>
      <c r="BL549" s="17" t="s">
        <v>144</v>
      </c>
      <c r="BM549" s="254" t="s">
        <v>744</v>
      </c>
    </row>
    <row r="550" s="14" customFormat="1">
      <c r="A550" s="14"/>
      <c r="B550" s="267"/>
      <c r="C550" s="268"/>
      <c r="D550" s="258" t="s">
        <v>146</v>
      </c>
      <c r="E550" s="269" t="s">
        <v>1</v>
      </c>
      <c r="F550" s="270" t="s">
        <v>719</v>
      </c>
      <c r="G550" s="268"/>
      <c r="H550" s="271">
        <v>70.25</v>
      </c>
      <c r="I550" s="272"/>
      <c r="J550" s="268"/>
      <c r="K550" s="268"/>
      <c r="L550" s="273"/>
      <c r="M550" s="274"/>
      <c r="N550" s="275"/>
      <c r="O550" s="275"/>
      <c r="P550" s="275"/>
      <c r="Q550" s="275"/>
      <c r="R550" s="275"/>
      <c r="S550" s="275"/>
      <c r="T550" s="27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7" t="s">
        <v>146</v>
      </c>
      <c r="AU550" s="277" t="s">
        <v>83</v>
      </c>
      <c r="AV550" s="14" t="s">
        <v>83</v>
      </c>
      <c r="AW550" s="14" t="s">
        <v>30</v>
      </c>
      <c r="AX550" s="14" t="s">
        <v>73</v>
      </c>
      <c r="AY550" s="277" t="s">
        <v>137</v>
      </c>
    </row>
    <row r="551" s="15" customFormat="1">
      <c r="A551" s="15"/>
      <c r="B551" s="278"/>
      <c r="C551" s="279"/>
      <c r="D551" s="258" t="s">
        <v>146</v>
      </c>
      <c r="E551" s="280" t="s">
        <v>1</v>
      </c>
      <c r="F551" s="281" t="s">
        <v>150</v>
      </c>
      <c r="G551" s="279"/>
      <c r="H551" s="282">
        <v>70.25</v>
      </c>
      <c r="I551" s="283"/>
      <c r="J551" s="279"/>
      <c r="K551" s="279"/>
      <c r="L551" s="284"/>
      <c r="M551" s="285"/>
      <c r="N551" s="286"/>
      <c r="O551" s="286"/>
      <c r="P551" s="286"/>
      <c r="Q551" s="286"/>
      <c r="R551" s="286"/>
      <c r="S551" s="286"/>
      <c r="T551" s="287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8" t="s">
        <v>146</v>
      </c>
      <c r="AU551" s="288" t="s">
        <v>83</v>
      </c>
      <c r="AV551" s="15" t="s">
        <v>144</v>
      </c>
      <c r="AW551" s="15" t="s">
        <v>30</v>
      </c>
      <c r="AX551" s="15" t="s">
        <v>81</v>
      </c>
      <c r="AY551" s="288" t="s">
        <v>137</v>
      </c>
    </row>
    <row r="552" s="12" customFormat="1" ht="22.8" customHeight="1">
      <c r="A552" s="12"/>
      <c r="B552" s="227"/>
      <c r="C552" s="228"/>
      <c r="D552" s="229" t="s">
        <v>72</v>
      </c>
      <c r="E552" s="241" t="s">
        <v>745</v>
      </c>
      <c r="F552" s="241" t="s">
        <v>746</v>
      </c>
      <c r="G552" s="228"/>
      <c r="H552" s="228"/>
      <c r="I552" s="231"/>
      <c r="J552" s="242">
        <f>BK552</f>
        <v>0</v>
      </c>
      <c r="K552" s="228"/>
      <c r="L552" s="233"/>
      <c r="M552" s="234"/>
      <c r="N552" s="235"/>
      <c r="O552" s="235"/>
      <c r="P552" s="236">
        <f>P553</f>
        <v>0</v>
      </c>
      <c r="Q552" s="235"/>
      <c r="R552" s="236">
        <f>R553</f>
        <v>0</v>
      </c>
      <c r="S552" s="235"/>
      <c r="T552" s="237">
        <f>T553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38" t="s">
        <v>81</v>
      </c>
      <c r="AT552" s="239" t="s">
        <v>72</v>
      </c>
      <c r="AU552" s="239" t="s">
        <v>81</v>
      </c>
      <c r="AY552" s="238" t="s">
        <v>137</v>
      </c>
      <c r="BK552" s="240">
        <f>BK553</f>
        <v>0</v>
      </c>
    </row>
    <row r="553" s="2" customFormat="1" ht="24" customHeight="1">
      <c r="A553" s="38"/>
      <c r="B553" s="39"/>
      <c r="C553" s="243" t="s">
        <v>747</v>
      </c>
      <c r="D553" s="243" t="s">
        <v>139</v>
      </c>
      <c r="E553" s="244" t="s">
        <v>748</v>
      </c>
      <c r="F553" s="245" t="s">
        <v>749</v>
      </c>
      <c r="G553" s="246" t="s">
        <v>370</v>
      </c>
      <c r="H553" s="247">
        <v>118.06999999999999</v>
      </c>
      <c r="I553" s="248"/>
      <c r="J553" s="249">
        <f>ROUND(I553*H553,2)</f>
        <v>0</v>
      </c>
      <c r="K553" s="245" t="s">
        <v>143</v>
      </c>
      <c r="L553" s="44"/>
      <c r="M553" s="250" t="s">
        <v>1</v>
      </c>
      <c r="N553" s="251" t="s">
        <v>38</v>
      </c>
      <c r="O553" s="91"/>
      <c r="P553" s="252">
        <f>O553*H553</f>
        <v>0</v>
      </c>
      <c r="Q553" s="252">
        <v>0</v>
      </c>
      <c r="R553" s="252">
        <f>Q553*H553</f>
        <v>0</v>
      </c>
      <c r="S553" s="252">
        <v>0</v>
      </c>
      <c r="T553" s="253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54" t="s">
        <v>144</v>
      </c>
      <c r="AT553" s="254" t="s">
        <v>139</v>
      </c>
      <c r="AU553" s="254" t="s">
        <v>83</v>
      </c>
      <c r="AY553" s="17" t="s">
        <v>137</v>
      </c>
      <c r="BE553" s="255">
        <f>IF(N553="základní",J553,0)</f>
        <v>0</v>
      </c>
      <c r="BF553" s="255">
        <f>IF(N553="snížená",J553,0)</f>
        <v>0</v>
      </c>
      <c r="BG553" s="255">
        <f>IF(N553="zákl. přenesená",J553,0)</f>
        <v>0</v>
      </c>
      <c r="BH553" s="255">
        <f>IF(N553="sníž. přenesená",J553,0)</f>
        <v>0</v>
      </c>
      <c r="BI553" s="255">
        <f>IF(N553="nulová",J553,0)</f>
        <v>0</v>
      </c>
      <c r="BJ553" s="17" t="s">
        <v>81</v>
      </c>
      <c r="BK553" s="255">
        <f>ROUND(I553*H553,2)</f>
        <v>0</v>
      </c>
      <c r="BL553" s="17" t="s">
        <v>144</v>
      </c>
      <c r="BM553" s="254" t="s">
        <v>750</v>
      </c>
    </row>
    <row r="554" s="12" customFormat="1" ht="25.92" customHeight="1">
      <c r="A554" s="12"/>
      <c r="B554" s="227"/>
      <c r="C554" s="228"/>
      <c r="D554" s="229" t="s">
        <v>72</v>
      </c>
      <c r="E554" s="230" t="s">
        <v>274</v>
      </c>
      <c r="F554" s="230" t="s">
        <v>751</v>
      </c>
      <c r="G554" s="228"/>
      <c r="H554" s="228"/>
      <c r="I554" s="231"/>
      <c r="J554" s="232">
        <f>BK554</f>
        <v>0</v>
      </c>
      <c r="K554" s="228"/>
      <c r="L554" s="233"/>
      <c r="M554" s="234"/>
      <c r="N554" s="235"/>
      <c r="O554" s="235"/>
      <c r="P554" s="236">
        <f>P555</f>
        <v>0</v>
      </c>
      <c r="Q554" s="235"/>
      <c r="R554" s="236">
        <f>R555</f>
        <v>0.30875999999999998</v>
      </c>
      <c r="S554" s="235"/>
      <c r="T554" s="237">
        <f>T555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38" t="s">
        <v>156</v>
      </c>
      <c r="AT554" s="239" t="s">
        <v>72</v>
      </c>
      <c r="AU554" s="239" t="s">
        <v>73</v>
      </c>
      <c r="AY554" s="238" t="s">
        <v>137</v>
      </c>
      <c r="BK554" s="240">
        <f>BK555</f>
        <v>0</v>
      </c>
    </row>
    <row r="555" s="12" customFormat="1" ht="22.8" customHeight="1">
      <c r="A555" s="12"/>
      <c r="B555" s="227"/>
      <c r="C555" s="228"/>
      <c r="D555" s="229" t="s">
        <v>72</v>
      </c>
      <c r="E555" s="241" t="s">
        <v>752</v>
      </c>
      <c r="F555" s="241" t="s">
        <v>753</v>
      </c>
      <c r="G555" s="228"/>
      <c r="H555" s="228"/>
      <c r="I555" s="231"/>
      <c r="J555" s="242">
        <f>BK555</f>
        <v>0</v>
      </c>
      <c r="K555" s="228"/>
      <c r="L555" s="233"/>
      <c r="M555" s="234"/>
      <c r="N555" s="235"/>
      <c r="O555" s="235"/>
      <c r="P555" s="236">
        <f>SUM(P556:P558)</f>
        <v>0</v>
      </c>
      <c r="Q555" s="235"/>
      <c r="R555" s="236">
        <f>SUM(R556:R558)</f>
        <v>0.30875999999999998</v>
      </c>
      <c r="S555" s="235"/>
      <c r="T555" s="237">
        <f>SUM(T556:T558)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38" t="s">
        <v>156</v>
      </c>
      <c r="AT555" s="239" t="s">
        <v>72</v>
      </c>
      <c r="AU555" s="239" t="s">
        <v>81</v>
      </c>
      <c r="AY555" s="238" t="s">
        <v>137</v>
      </c>
      <c r="BK555" s="240">
        <f>SUM(BK556:BK558)</f>
        <v>0</v>
      </c>
    </row>
    <row r="556" s="2" customFormat="1" ht="16.5" customHeight="1">
      <c r="A556" s="38"/>
      <c r="B556" s="39"/>
      <c r="C556" s="243" t="s">
        <v>754</v>
      </c>
      <c r="D556" s="243" t="s">
        <v>139</v>
      </c>
      <c r="E556" s="244" t="s">
        <v>755</v>
      </c>
      <c r="F556" s="245" t="s">
        <v>756</v>
      </c>
      <c r="G556" s="246" t="s">
        <v>185</v>
      </c>
      <c r="H556" s="247">
        <v>62.25</v>
      </c>
      <c r="I556" s="248"/>
      <c r="J556" s="249">
        <f>ROUND(I556*H556,2)</f>
        <v>0</v>
      </c>
      <c r="K556" s="245" t="s">
        <v>1</v>
      </c>
      <c r="L556" s="44"/>
      <c r="M556" s="250" t="s">
        <v>1</v>
      </c>
      <c r="N556" s="251" t="s">
        <v>38</v>
      </c>
      <c r="O556" s="91"/>
      <c r="P556" s="252">
        <f>O556*H556</f>
        <v>0</v>
      </c>
      <c r="Q556" s="252">
        <v>0.00496</v>
      </c>
      <c r="R556" s="252">
        <f>Q556*H556</f>
        <v>0.30875999999999998</v>
      </c>
      <c r="S556" s="252">
        <v>0</v>
      </c>
      <c r="T556" s="253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54" t="s">
        <v>496</v>
      </c>
      <c r="AT556" s="254" t="s">
        <v>139</v>
      </c>
      <c r="AU556" s="254" t="s">
        <v>83</v>
      </c>
      <c r="AY556" s="17" t="s">
        <v>137</v>
      </c>
      <c r="BE556" s="255">
        <f>IF(N556="základní",J556,0)</f>
        <v>0</v>
      </c>
      <c r="BF556" s="255">
        <f>IF(N556="snížená",J556,0)</f>
        <v>0</v>
      </c>
      <c r="BG556" s="255">
        <f>IF(N556="zákl. přenesená",J556,0)</f>
        <v>0</v>
      </c>
      <c r="BH556" s="255">
        <f>IF(N556="sníž. přenesená",J556,0)</f>
        <v>0</v>
      </c>
      <c r="BI556" s="255">
        <f>IF(N556="nulová",J556,0)</f>
        <v>0</v>
      </c>
      <c r="BJ556" s="17" t="s">
        <v>81</v>
      </c>
      <c r="BK556" s="255">
        <f>ROUND(I556*H556,2)</f>
        <v>0</v>
      </c>
      <c r="BL556" s="17" t="s">
        <v>496</v>
      </c>
      <c r="BM556" s="254" t="s">
        <v>757</v>
      </c>
    </row>
    <row r="557" s="14" customFormat="1">
      <c r="A557" s="14"/>
      <c r="B557" s="267"/>
      <c r="C557" s="268"/>
      <c r="D557" s="258" t="s">
        <v>146</v>
      </c>
      <c r="E557" s="269" t="s">
        <v>1</v>
      </c>
      <c r="F557" s="270" t="s">
        <v>758</v>
      </c>
      <c r="G557" s="268"/>
      <c r="H557" s="271">
        <v>62.25</v>
      </c>
      <c r="I557" s="272"/>
      <c r="J557" s="268"/>
      <c r="K557" s="268"/>
      <c r="L557" s="273"/>
      <c r="M557" s="274"/>
      <c r="N557" s="275"/>
      <c r="O557" s="275"/>
      <c r="P557" s="275"/>
      <c r="Q557" s="275"/>
      <c r="R557" s="275"/>
      <c r="S557" s="275"/>
      <c r="T557" s="27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7" t="s">
        <v>146</v>
      </c>
      <c r="AU557" s="277" t="s">
        <v>83</v>
      </c>
      <c r="AV557" s="14" t="s">
        <v>83</v>
      </c>
      <c r="AW557" s="14" t="s">
        <v>30</v>
      </c>
      <c r="AX557" s="14" t="s">
        <v>73</v>
      </c>
      <c r="AY557" s="277" t="s">
        <v>137</v>
      </c>
    </row>
    <row r="558" s="15" customFormat="1">
      <c r="A558" s="15"/>
      <c r="B558" s="278"/>
      <c r="C558" s="279"/>
      <c r="D558" s="258" t="s">
        <v>146</v>
      </c>
      <c r="E558" s="280" t="s">
        <v>1</v>
      </c>
      <c r="F558" s="281" t="s">
        <v>150</v>
      </c>
      <c r="G558" s="279"/>
      <c r="H558" s="282">
        <v>62.25</v>
      </c>
      <c r="I558" s="283"/>
      <c r="J558" s="279"/>
      <c r="K558" s="279"/>
      <c r="L558" s="284"/>
      <c r="M558" s="299"/>
      <c r="N558" s="300"/>
      <c r="O558" s="300"/>
      <c r="P558" s="300"/>
      <c r="Q558" s="300"/>
      <c r="R558" s="300"/>
      <c r="S558" s="300"/>
      <c r="T558" s="301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8" t="s">
        <v>146</v>
      </c>
      <c r="AU558" s="288" t="s">
        <v>83</v>
      </c>
      <c r="AV558" s="15" t="s">
        <v>144</v>
      </c>
      <c r="AW558" s="15" t="s">
        <v>30</v>
      </c>
      <c r="AX558" s="15" t="s">
        <v>81</v>
      </c>
      <c r="AY558" s="288" t="s">
        <v>137</v>
      </c>
    </row>
    <row r="559" s="2" customFormat="1" ht="6.96" customHeight="1">
      <c r="A559" s="38"/>
      <c r="B559" s="66"/>
      <c r="C559" s="67"/>
      <c r="D559" s="67"/>
      <c r="E559" s="67"/>
      <c r="F559" s="67"/>
      <c r="G559" s="67"/>
      <c r="H559" s="67"/>
      <c r="I559" s="192"/>
      <c r="J559" s="67"/>
      <c r="K559" s="67"/>
      <c r="L559" s="44"/>
      <c r="M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</row>
  </sheetData>
  <sheetProtection sheet="1" autoFilter="0" formatColumns="0" formatRows="0" objects="1" scenarios="1" spinCount="100000" saltValue="p/h7X5kdE4tMPjgRjIsr8t7jS0Qylj4ETuF1jUbDkbIQu5NtlSD0yIpRhKkorXkkdi1se/tMVmJisylJAhpltA==" hashValue="7rVX6iWUw1pJjXQEnleYQgNqm1p4p0LY/ezo1vWa86FpO/RSt1lJFNKZ/faRIJnA6wdkVVoshUGxVgWzsPvMlg==" algorithmName="SHA-512" password="CC35"/>
  <autoFilter ref="C125:K55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83</v>
      </c>
    </row>
    <row r="4" s="1" customFormat="1" ht="24.96" customHeight="1">
      <c r="B4" s="20"/>
      <c r="D4" s="150" t="s">
        <v>104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Koněprusy - Vodovodní přivaděč</v>
      </c>
      <c r="F7" s="152"/>
      <c r="G7" s="152"/>
      <c r="H7" s="152"/>
      <c r="I7" s="146"/>
      <c r="L7" s="20"/>
    </row>
    <row r="8" s="2" customFormat="1" ht="12" customHeight="1">
      <c r="A8" s="38"/>
      <c r="B8" s="44"/>
      <c r="C8" s="38"/>
      <c r="D8" s="152" t="s">
        <v>105</v>
      </c>
      <c r="E8" s="38"/>
      <c r="F8" s="38"/>
      <c r="G8" s="38"/>
      <c r="H8" s="38"/>
      <c r="I8" s="15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5" t="s">
        <v>759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6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6" t="s">
        <v>22</v>
      </c>
      <c r="J12" s="157" t="str">
        <f>'Rekapitulace stavby'!AN8</f>
        <v>17. 9. 2019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6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6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27</v>
      </c>
      <c r="E17" s="38"/>
      <c r="F17" s="38"/>
      <c r="G17" s="38"/>
      <c r="H17" s="38"/>
      <c r="I17" s="15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29</v>
      </c>
      <c r="E20" s="38"/>
      <c r="F20" s="38"/>
      <c r="G20" s="38"/>
      <c r="H20" s="38"/>
      <c r="I20" s="156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6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31</v>
      </c>
      <c r="E23" s="38"/>
      <c r="F23" s="38"/>
      <c r="G23" s="38"/>
      <c r="H23" s="38"/>
      <c r="I23" s="156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6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32</v>
      </c>
      <c r="E26" s="38"/>
      <c r="F26" s="38"/>
      <c r="G26" s="38"/>
      <c r="H26" s="38"/>
      <c r="I26" s="15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61"/>
      <c r="J27" s="158"/>
      <c r="K27" s="158"/>
      <c r="L27" s="162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3"/>
      <c r="E29" s="163"/>
      <c r="F29" s="163"/>
      <c r="G29" s="163"/>
      <c r="H29" s="163"/>
      <c r="I29" s="164"/>
      <c r="J29" s="163"/>
      <c r="K29" s="16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5" t="s">
        <v>33</v>
      </c>
      <c r="E30" s="38"/>
      <c r="F30" s="38"/>
      <c r="G30" s="38"/>
      <c r="H30" s="38"/>
      <c r="I30" s="154"/>
      <c r="J30" s="166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7" t="s">
        <v>35</v>
      </c>
      <c r="G32" s="38"/>
      <c r="H32" s="38"/>
      <c r="I32" s="168" t="s">
        <v>34</v>
      </c>
      <c r="J32" s="167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9" t="s">
        <v>37</v>
      </c>
      <c r="E33" s="152" t="s">
        <v>38</v>
      </c>
      <c r="F33" s="170">
        <f>ROUND((SUM(BE128:BE257)),  2)</f>
        <v>0</v>
      </c>
      <c r="G33" s="38"/>
      <c r="H33" s="38"/>
      <c r="I33" s="171">
        <v>0.20999999999999999</v>
      </c>
      <c r="J33" s="170">
        <f>ROUND(((SUM(BE128:BE257))*I33),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39</v>
      </c>
      <c r="F34" s="170">
        <f>ROUND((SUM(BF128:BF257)),  2)</f>
        <v>0</v>
      </c>
      <c r="G34" s="38"/>
      <c r="H34" s="38"/>
      <c r="I34" s="171">
        <v>0.14999999999999999</v>
      </c>
      <c r="J34" s="170">
        <f>ROUND(((SUM(BF128:BF257))*I34),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40</v>
      </c>
      <c r="F35" s="170">
        <f>ROUND((SUM(BG128:BG257)),  2)</f>
        <v>0</v>
      </c>
      <c r="G35" s="38"/>
      <c r="H35" s="38"/>
      <c r="I35" s="171">
        <v>0.20999999999999999</v>
      </c>
      <c r="J35" s="17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41</v>
      </c>
      <c r="F36" s="170">
        <f>ROUND((SUM(BH128:BH257)),  2)</f>
        <v>0</v>
      </c>
      <c r="G36" s="38"/>
      <c r="H36" s="38"/>
      <c r="I36" s="171">
        <v>0.14999999999999999</v>
      </c>
      <c r="J36" s="17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42</v>
      </c>
      <c r="F37" s="170">
        <f>ROUND((SUM(BI128:BI257)),  2)</f>
        <v>0</v>
      </c>
      <c r="G37" s="38"/>
      <c r="H37" s="38"/>
      <c r="I37" s="171">
        <v>0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2"/>
      <c r="D39" s="173" t="s">
        <v>43</v>
      </c>
      <c r="E39" s="174"/>
      <c r="F39" s="174"/>
      <c r="G39" s="175" t="s">
        <v>44</v>
      </c>
      <c r="H39" s="176" t="s">
        <v>45</v>
      </c>
      <c r="I39" s="177"/>
      <c r="J39" s="178">
        <f>SUM(J30:J37)</f>
        <v>0</v>
      </c>
      <c r="K39" s="179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6"/>
      <c r="L41" s="20"/>
    </row>
    <row r="42" s="1" customFormat="1" ht="14.4" customHeight="1">
      <c r="B42" s="20"/>
      <c r="I42" s="146"/>
      <c r="L42" s="20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Koněprusy - Vodovodní přivaděč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SO 02 Dochlorovací stanice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56" t="s">
        <v>22</v>
      </c>
      <c r="J89" s="79" t="str">
        <f>IF(J12="","",J12)</f>
        <v>17. 9. 2019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56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56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7" t="s">
        <v>108</v>
      </c>
      <c r="D94" s="198"/>
      <c r="E94" s="198"/>
      <c r="F94" s="198"/>
      <c r="G94" s="198"/>
      <c r="H94" s="198"/>
      <c r="I94" s="199"/>
      <c r="J94" s="200" t="s">
        <v>109</v>
      </c>
      <c r="K94" s="19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1" t="s">
        <v>110</v>
      </c>
      <c r="D96" s="40"/>
      <c r="E96" s="40"/>
      <c r="F96" s="40"/>
      <c r="G96" s="40"/>
      <c r="H96" s="40"/>
      <c r="I96" s="154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202"/>
      <c r="C97" s="203"/>
      <c r="D97" s="204" t="s">
        <v>112</v>
      </c>
      <c r="E97" s="205"/>
      <c r="F97" s="205"/>
      <c r="G97" s="205"/>
      <c r="H97" s="205"/>
      <c r="I97" s="206"/>
      <c r="J97" s="207">
        <f>J129</f>
        <v>0</v>
      </c>
      <c r="K97" s="203"/>
      <c r="L97" s="20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9"/>
      <c r="C98" s="133"/>
      <c r="D98" s="210" t="s">
        <v>113</v>
      </c>
      <c r="E98" s="211"/>
      <c r="F98" s="211"/>
      <c r="G98" s="211"/>
      <c r="H98" s="211"/>
      <c r="I98" s="212"/>
      <c r="J98" s="213">
        <f>J130</f>
        <v>0</v>
      </c>
      <c r="K98" s="133"/>
      <c r="L98" s="21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9"/>
      <c r="C99" s="133"/>
      <c r="D99" s="210" t="s">
        <v>760</v>
      </c>
      <c r="E99" s="211"/>
      <c r="F99" s="211"/>
      <c r="G99" s="211"/>
      <c r="H99" s="211"/>
      <c r="I99" s="212"/>
      <c r="J99" s="213">
        <f>J206</f>
        <v>0</v>
      </c>
      <c r="K99" s="133"/>
      <c r="L99" s="21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9"/>
      <c r="C100" s="133"/>
      <c r="D100" s="210" t="s">
        <v>761</v>
      </c>
      <c r="E100" s="211"/>
      <c r="F100" s="211"/>
      <c r="G100" s="211"/>
      <c r="H100" s="211"/>
      <c r="I100" s="212"/>
      <c r="J100" s="213">
        <f>J217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114</v>
      </c>
      <c r="E101" s="211"/>
      <c r="F101" s="211"/>
      <c r="G101" s="211"/>
      <c r="H101" s="211"/>
      <c r="I101" s="212"/>
      <c r="J101" s="213">
        <f>J221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762</v>
      </c>
      <c r="E102" s="211"/>
      <c r="F102" s="211"/>
      <c r="G102" s="211"/>
      <c r="H102" s="211"/>
      <c r="I102" s="212"/>
      <c r="J102" s="213">
        <f>J226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3"/>
      <c r="D103" s="210" t="s">
        <v>763</v>
      </c>
      <c r="E103" s="211"/>
      <c r="F103" s="211"/>
      <c r="G103" s="211"/>
      <c r="H103" s="211"/>
      <c r="I103" s="212"/>
      <c r="J103" s="213">
        <f>J230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2"/>
      <c r="C104" s="203"/>
      <c r="D104" s="204" t="s">
        <v>764</v>
      </c>
      <c r="E104" s="205"/>
      <c r="F104" s="205"/>
      <c r="G104" s="205"/>
      <c r="H104" s="205"/>
      <c r="I104" s="206"/>
      <c r="J104" s="207">
        <f>J234</f>
        <v>0</v>
      </c>
      <c r="K104" s="203"/>
      <c r="L104" s="20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9"/>
      <c r="C105" s="133"/>
      <c r="D105" s="210" t="s">
        <v>765</v>
      </c>
      <c r="E105" s="211"/>
      <c r="F105" s="211"/>
      <c r="G105" s="211"/>
      <c r="H105" s="211"/>
      <c r="I105" s="212"/>
      <c r="J105" s="213">
        <f>J235</f>
        <v>0</v>
      </c>
      <c r="K105" s="133"/>
      <c r="L105" s="21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9"/>
      <c r="C106" s="133"/>
      <c r="D106" s="210" t="s">
        <v>766</v>
      </c>
      <c r="E106" s="211"/>
      <c r="F106" s="211"/>
      <c r="G106" s="211"/>
      <c r="H106" s="211"/>
      <c r="I106" s="212"/>
      <c r="J106" s="213">
        <f>J243</f>
        <v>0</v>
      </c>
      <c r="K106" s="133"/>
      <c r="L106" s="21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9"/>
      <c r="C107" s="133"/>
      <c r="D107" s="210" t="s">
        <v>767</v>
      </c>
      <c r="E107" s="211"/>
      <c r="F107" s="211"/>
      <c r="G107" s="211"/>
      <c r="H107" s="211"/>
      <c r="I107" s="212"/>
      <c r="J107" s="213">
        <f>J248</f>
        <v>0</v>
      </c>
      <c r="K107" s="133"/>
      <c r="L107" s="21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9"/>
      <c r="C108" s="133"/>
      <c r="D108" s="210" t="s">
        <v>768</v>
      </c>
      <c r="E108" s="211"/>
      <c r="F108" s="211"/>
      <c r="G108" s="211"/>
      <c r="H108" s="211"/>
      <c r="I108" s="212"/>
      <c r="J108" s="213">
        <f>J251</f>
        <v>0</v>
      </c>
      <c r="K108" s="133"/>
      <c r="L108" s="21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192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195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122</v>
      </c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96" t="str">
        <f>E7</f>
        <v>Koněprusy - Vodovodní přivaděč</v>
      </c>
      <c r="F118" s="32"/>
      <c r="G118" s="32"/>
      <c r="H118" s="32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105</v>
      </c>
      <c r="D119" s="40"/>
      <c r="E119" s="40"/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02 - SO 02 Dochlorovací stanice</v>
      </c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156" t="s">
        <v>22</v>
      </c>
      <c r="J122" s="79" t="str">
        <f>IF(J12="","",J12)</f>
        <v>17. 9. 2019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 xml:space="preserve"> </v>
      </c>
      <c r="G124" s="40"/>
      <c r="H124" s="40"/>
      <c r="I124" s="156" t="s">
        <v>29</v>
      </c>
      <c r="J124" s="36" t="str">
        <f>E21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IF(E18="","",E18)</f>
        <v>Vyplň údaj</v>
      </c>
      <c r="G125" s="40"/>
      <c r="H125" s="40"/>
      <c r="I125" s="156" t="s">
        <v>31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5"/>
      <c r="B127" s="216"/>
      <c r="C127" s="217" t="s">
        <v>123</v>
      </c>
      <c r="D127" s="218" t="s">
        <v>58</v>
      </c>
      <c r="E127" s="218" t="s">
        <v>54</v>
      </c>
      <c r="F127" s="218" t="s">
        <v>55</v>
      </c>
      <c r="G127" s="218" t="s">
        <v>124</v>
      </c>
      <c r="H127" s="218" t="s">
        <v>125</v>
      </c>
      <c r="I127" s="219" t="s">
        <v>126</v>
      </c>
      <c r="J127" s="218" t="s">
        <v>109</v>
      </c>
      <c r="K127" s="220" t="s">
        <v>127</v>
      </c>
      <c r="L127" s="221"/>
      <c r="M127" s="100" t="s">
        <v>1</v>
      </c>
      <c r="N127" s="101" t="s">
        <v>37</v>
      </c>
      <c r="O127" s="101" t="s">
        <v>128</v>
      </c>
      <c r="P127" s="101" t="s">
        <v>129</v>
      </c>
      <c r="Q127" s="101" t="s">
        <v>130</v>
      </c>
      <c r="R127" s="101" t="s">
        <v>131</v>
      </c>
      <c r="S127" s="101" t="s">
        <v>132</v>
      </c>
      <c r="T127" s="102" t="s">
        <v>133</v>
      </c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</row>
    <row r="128" s="2" customFormat="1" ht="22.8" customHeight="1">
      <c r="A128" s="38"/>
      <c r="B128" s="39"/>
      <c r="C128" s="107" t="s">
        <v>134</v>
      </c>
      <c r="D128" s="40"/>
      <c r="E128" s="40"/>
      <c r="F128" s="40"/>
      <c r="G128" s="40"/>
      <c r="H128" s="40"/>
      <c r="I128" s="154"/>
      <c r="J128" s="222">
        <f>BK128</f>
        <v>0</v>
      </c>
      <c r="K128" s="40"/>
      <c r="L128" s="44"/>
      <c r="M128" s="103"/>
      <c r="N128" s="223"/>
      <c r="O128" s="104"/>
      <c r="P128" s="224">
        <f>P129+P234</f>
        <v>0</v>
      </c>
      <c r="Q128" s="104"/>
      <c r="R128" s="224">
        <f>R129+R234</f>
        <v>3.1909786999999996</v>
      </c>
      <c r="S128" s="104"/>
      <c r="T128" s="225">
        <f>T129+T234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111</v>
      </c>
      <c r="BK128" s="226">
        <f>BK129+BK234</f>
        <v>0</v>
      </c>
    </row>
    <row r="129" s="12" customFormat="1" ht="25.92" customHeight="1">
      <c r="A129" s="12"/>
      <c r="B129" s="227"/>
      <c r="C129" s="228"/>
      <c r="D129" s="229" t="s">
        <v>72</v>
      </c>
      <c r="E129" s="230" t="s">
        <v>135</v>
      </c>
      <c r="F129" s="230" t="s">
        <v>136</v>
      </c>
      <c r="G129" s="228"/>
      <c r="H129" s="228"/>
      <c r="I129" s="231"/>
      <c r="J129" s="232">
        <f>BK129</f>
        <v>0</v>
      </c>
      <c r="K129" s="228"/>
      <c r="L129" s="233"/>
      <c r="M129" s="234"/>
      <c r="N129" s="235"/>
      <c r="O129" s="235"/>
      <c r="P129" s="236">
        <f>P130+P206+P217+P221+P226+P230</f>
        <v>0</v>
      </c>
      <c r="Q129" s="235"/>
      <c r="R129" s="236">
        <f>R130+R206+R217+R221+R226+R230</f>
        <v>3.1523846999999998</v>
      </c>
      <c r="S129" s="235"/>
      <c r="T129" s="237">
        <f>T130+T206+T217+T221+T226+T230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8" t="s">
        <v>81</v>
      </c>
      <c r="AT129" s="239" t="s">
        <v>72</v>
      </c>
      <c r="AU129" s="239" t="s">
        <v>73</v>
      </c>
      <c r="AY129" s="238" t="s">
        <v>137</v>
      </c>
      <c r="BK129" s="240">
        <f>BK130+BK206+BK217+BK221+BK226+BK230</f>
        <v>0</v>
      </c>
    </row>
    <row r="130" s="12" customFormat="1" ht="22.8" customHeight="1">
      <c r="A130" s="12"/>
      <c r="B130" s="227"/>
      <c r="C130" s="228"/>
      <c r="D130" s="229" t="s">
        <v>72</v>
      </c>
      <c r="E130" s="241" t="s">
        <v>81</v>
      </c>
      <c r="F130" s="241" t="s">
        <v>138</v>
      </c>
      <c r="G130" s="228"/>
      <c r="H130" s="228"/>
      <c r="I130" s="231"/>
      <c r="J130" s="242">
        <f>BK130</f>
        <v>0</v>
      </c>
      <c r="K130" s="228"/>
      <c r="L130" s="233"/>
      <c r="M130" s="234"/>
      <c r="N130" s="235"/>
      <c r="O130" s="235"/>
      <c r="P130" s="236">
        <f>SUM(P131:P205)</f>
        <v>0</v>
      </c>
      <c r="Q130" s="235"/>
      <c r="R130" s="236">
        <f>SUM(R131:R205)</f>
        <v>0.26644370000000001</v>
      </c>
      <c r="S130" s="235"/>
      <c r="T130" s="237">
        <f>SUM(T131:T205)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8" t="s">
        <v>81</v>
      </c>
      <c r="AT130" s="239" t="s">
        <v>72</v>
      </c>
      <c r="AU130" s="239" t="s">
        <v>81</v>
      </c>
      <c r="AY130" s="238" t="s">
        <v>137</v>
      </c>
      <c r="BK130" s="240">
        <f>SUM(BK131:BK205)</f>
        <v>0</v>
      </c>
    </row>
    <row r="131" s="2" customFormat="1" ht="24" customHeight="1">
      <c r="A131" s="38"/>
      <c r="B131" s="39"/>
      <c r="C131" s="243" t="s">
        <v>81</v>
      </c>
      <c r="D131" s="243" t="s">
        <v>139</v>
      </c>
      <c r="E131" s="244" t="s">
        <v>205</v>
      </c>
      <c r="F131" s="245" t="s">
        <v>206</v>
      </c>
      <c r="G131" s="246" t="s">
        <v>196</v>
      </c>
      <c r="H131" s="247">
        <v>40.808</v>
      </c>
      <c r="I131" s="248"/>
      <c r="J131" s="249">
        <f>ROUND(I131*H131,2)</f>
        <v>0</v>
      </c>
      <c r="K131" s="245" t="s">
        <v>143</v>
      </c>
      <c r="L131" s="44"/>
      <c r="M131" s="250" t="s">
        <v>1</v>
      </c>
      <c r="N131" s="251" t="s">
        <v>38</v>
      </c>
      <c r="O131" s="91"/>
      <c r="P131" s="252">
        <f>O131*H131</f>
        <v>0</v>
      </c>
      <c r="Q131" s="252">
        <v>0</v>
      </c>
      <c r="R131" s="252">
        <f>Q131*H131</f>
        <v>0</v>
      </c>
      <c r="S131" s="252">
        <v>0</v>
      </c>
      <c r="T131" s="25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4" t="s">
        <v>144</v>
      </c>
      <c r="AT131" s="254" t="s">
        <v>139</v>
      </c>
      <c r="AU131" s="254" t="s">
        <v>83</v>
      </c>
      <c r="AY131" s="17" t="s">
        <v>137</v>
      </c>
      <c r="BE131" s="255">
        <f>IF(N131="základní",J131,0)</f>
        <v>0</v>
      </c>
      <c r="BF131" s="255">
        <f>IF(N131="snížená",J131,0)</f>
        <v>0</v>
      </c>
      <c r="BG131" s="255">
        <f>IF(N131="zákl. přenesená",J131,0)</f>
        <v>0</v>
      </c>
      <c r="BH131" s="255">
        <f>IF(N131="sníž. přenesená",J131,0)</f>
        <v>0</v>
      </c>
      <c r="BI131" s="255">
        <f>IF(N131="nulová",J131,0)</f>
        <v>0</v>
      </c>
      <c r="BJ131" s="17" t="s">
        <v>81</v>
      </c>
      <c r="BK131" s="255">
        <f>ROUND(I131*H131,2)</f>
        <v>0</v>
      </c>
      <c r="BL131" s="17" t="s">
        <v>144</v>
      </c>
      <c r="BM131" s="254" t="s">
        <v>769</v>
      </c>
    </row>
    <row r="132" s="14" customFormat="1">
      <c r="A132" s="14"/>
      <c r="B132" s="267"/>
      <c r="C132" s="268"/>
      <c r="D132" s="258" t="s">
        <v>146</v>
      </c>
      <c r="E132" s="269" t="s">
        <v>1</v>
      </c>
      <c r="F132" s="270" t="s">
        <v>770</v>
      </c>
      <c r="G132" s="268"/>
      <c r="H132" s="271">
        <v>61.215000000000003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7" t="s">
        <v>146</v>
      </c>
      <c r="AU132" s="277" t="s">
        <v>83</v>
      </c>
      <c r="AV132" s="14" t="s">
        <v>83</v>
      </c>
      <c r="AW132" s="14" t="s">
        <v>30</v>
      </c>
      <c r="AX132" s="14" t="s">
        <v>73</v>
      </c>
      <c r="AY132" s="277" t="s">
        <v>137</v>
      </c>
    </row>
    <row r="133" s="14" customFormat="1">
      <c r="A133" s="14"/>
      <c r="B133" s="267"/>
      <c r="C133" s="268"/>
      <c r="D133" s="258" t="s">
        <v>146</v>
      </c>
      <c r="E133" s="269" t="s">
        <v>1</v>
      </c>
      <c r="F133" s="270" t="s">
        <v>771</v>
      </c>
      <c r="G133" s="268"/>
      <c r="H133" s="271">
        <v>20.399999999999999</v>
      </c>
      <c r="I133" s="272"/>
      <c r="J133" s="268"/>
      <c r="K133" s="268"/>
      <c r="L133" s="273"/>
      <c r="M133" s="274"/>
      <c r="N133" s="275"/>
      <c r="O133" s="275"/>
      <c r="P133" s="275"/>
      <c r="Q133" s="275"/>
      <c r="R133" s="275"/>
      <c r="S133" s="275"/>
      <c r="T133" s="27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7" t="s">
        <v>146</v>
      </c>
      <c r="AU133" s="277" t="s">
        <v>83</v>
      </c>
      <c r="AV133" s="14" t="s">
        <v>83</v>
      </c>
      <c r="AW133" s="14" t="s">
        <v>30</v>
      </c>
      <c r="AX133" s="14" t="s">
        <v>73</v>
      </c>
      <c r="AY133" s="277" t="s">
        <v>137</v>
      </c>
    </row>
    <row r="134" s="15" customFormat="1">
      <c r="A134" s="15"/>
      <c r="B134" s="278"/>
      <c r="C134" s="279"/>
      <c r="D134" s="258" t="s">
        <v>146</v>
      </c>
      <c r="E134" s="280" t="s">
        <v>1</v>
      </c>
      <c r="F134" s="281" t="s">
        <v>150</v>
      </c>
      <c r="G134" s="279"/>
      <c r="H134" s="282">
        <v>81.614999999999995</v>
      </c>
      <c r="I134" s="283"/>
      <c r="J134" s="279"/>
      <c r="K134" s="279"/>
      <c r="L134" s="284"/>
      <c r="M134" s="285"/>
      <c r="N134" s="286"/>
      <c r="O134" s="286"/>
      <c r="P134" s="286"/>
      <c r="Q134" s="286"/>
      <c r="R134" s="286"/>
      <c r="S134" s="286"/>
      <c r="T134" s="28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8" t="s">
        <v>146</v>
      </c>
      <c r="AU134" s="288" t="s">
        <v>83</v>
      </c>
      <c r="AV134" s="15" t="s">
        <v>144</v>
      </c>
      <c r="AW134" s="15" t="s">
        <v>30</v>
      </c>
      <c r="AX134" s="15" t="s">
        <v>73</v>
      </c>
      <c r="AY134" s="288" t="s">
        <v>137</v>
      </c>
    </row>
    <row r="135" s="14" customFormat="1">
      <c r="A135" s="14"/>
      <c r="B135" s="267"/>
      <c r="C135" s="268"/>
      <c r="D135" s="258" t="s">
        <v>146</v>
      </c>
      <c r="E135" s="269" t="s">
        <v>1</v>
      </c>
      <c r="F135" s="270" t="s">
        <v>772</v>
      </c>
      <c r="G135" s="268"/>
      <c r="H135" s="271">
        <v>40.808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7" t="s">
        <v>146</v>
      </c>
      <c r="AU135" s="277" t="s">
        <v>83</v>
      </c>
      <c r="AV135" s="14" t="s">
        <v>83</v>
      </c>
      <c r="AW135" s="14" t="s">
        <v>30</v>
      </c>
      <c r="AX135" s="14" t="s">
        <v>81</v>
      </c>
      <c r="AY135" s="277" t="s">
        <v>137</v>
      </c>
    </row>
    <row r="136" s="2" customFormat="1" ht="24" customHeight="1">
      <c r="A136" s="38"/>
      <c r="B136" s="39"/>
      <c r="C136" s="243" t="s">
        <v>83</v>
      </c>
      <c r="D136" s="243" t="s">
        <v>139</v>
      </c>
      <c r="E136" s="244" t="s">
        <v>219</v>
      </c>
      <c r="F136" s="245" t="s">
        <v>220</v>
      </c>
      <c r="G136" s="246" t="s">
        <v>196</v>
      </c>
      <c r="H136" s="247">
        <v>12.242000000000001</v>
      </c>
      <c r="I136" s="248"/>
      <c r="J136" s="249">
        <f>ROUND(I136*H136,2)</f>
        <v>0</v>
      </c>
      <c r="K136" s="245" t="s">
        <v>143</v>
      </c>
      <c r="L136" s="44"/>
      <c r="M136" s="250" t="s">
        <v>1</v>
      </c>
      <c r="N136" s="251" t="s">
        <v>38</v>
      </c>
      <c r="O136" s="91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4" t="s">
        <v>144</v>
      </c>
      <c r="AT136" s="254" t="s">
        <v>139</v>
      </c>
      <c r="AU136" s="254" t="s">
        <v>83</v>
      </c>
      <c r="AY136" s="17" t="s">
        <v>137</v>
      </c>
      <c r="BE136" s="255">
        <f>IF(N136="základní",J136,0)</f>
        <v>0</v>
      </c>
      <c r="BF136" s="255">
        <f>IF(N136="snížená",J136,0)</f>
        <v>0</v>
      </c>
      <c r="BG136" s="255">
        <f>IF(N136="zákl. přenesená",J136,0)</f>
        <v>0</v>
      </c>
      <c r="BH136" s="255">
        <f>IF(N136="sníž. přenesená",J136,0)</f>
        <v>0</v>
      </c>
      <c r="BI136" s="255">
        <f>IF(N136="nulová",J136,0)</f>
        <v>0</v>
      </c>
      <c r="BJ136" s="17" t="s">
        <v>81</v>
      </c>
      <c r="BK136" s="255">
        <f>ROUND(I136*H136,2)</f>
        <v>0</v>
      </c>
      <c r="BL136" s="17" t="s">
        <v>144</v>
      </c>
      <c r="BM136" s="254" t="s">
        <v>773</v>
      </c>
    </row>
    <row r="137" s="14" customFormat="1">
      <c r="A137" s="14"/>
      <c r="B137" s="267"/>
      <c r="C137" s="268"/>
      <c r="D137" s="258" t="s">
        <v>146</v>
      </c>
      <c r="E137" s="269" t="s">
        <v>1</v>
      </c>
      <c r="F137" s="270" t="s">
        <v>774</v>
      </c>
      <c r="G137" s="268"/>
      <c r="H137" s="271">
        <v>12.242000000000001</v>
      </c>
      <c r="I137" s="272"/>
      <c r="J137" s="268"/>
      <c r="K137" s="268"/>
      <c r="L137" s="273"/>
      <c r="M137" s="274"/>
      <c r="N137" s="275"/>
      <c r="O137" s="275"/>
      <c r="P137" s="275"/>
      <c r="Q137" s="275"/>
      <c r="R137" s="275"/>
      <c r="S137" s="275"/>
      <c r="T137" s="27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7" t="s">
        <v>146</v>
      </c>
      <c r="AU137" s="277" t="s">
        <v>83</v>
      </c>
      <c r="AV137" s="14" t="s">
        <v>83</v>
      </c>
      <c r="AW137" s="14" t="s">
        <v>30</v>
      </c>
      <c r="AX137" s="14" t="s">
        <v>73</v>
      </c>
      <c r="AY137" s="277" t="s">
        <v>137</v>
      </c>
    </row>
    <row r="138" s="15" customFormat="1">
      <c r="A138" s="15"/>
      <c r="B138" s="278"/>
      <c r="C138" s="279"/>
      <c r="D138" s="258" t="s">
        <v>146</v>
      </c>
      <c r="E138" s="280" t="s">
        <v>1</v>
      </c>
      <c r="F138" s="281" t="s">
        <v>150</v>
      </c>
      <c r="G138" s="279"/>
      <c r="H138" s="282">
        <v>12.242000000000001</v>
      </c>
      <c r="I138" s="283"/>
      <c r="J138" s="279"/>
      <c r="K138" s="279"/>
      <c r="L138" s="284"/>
      <c r="M138" s="285"/>
      <c r="N138" s="286"/>
      <c r="O138" s="286"/>
      <c r="P138" s="286"/>
      <c r="Q138" s="286"/>
      <c r="R138" s="286"/>
      <c r="S138" s="286"/>
      <c r="T138" s="28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8" t="s">
        <v>146</v>
      </c>
      <c r="AU138" s="288" t="s">
        <v>83</v>
      </c>
      <c r="AV138" s="15" t="s">
        <v>144</v>
      </c>
      <c r="AW138" s="15" t="s">
        <v>30</v>
      </c>
      <c r="AX138" s="15" t="s">
        <v>81</v>
      </c>
      <c r="AY138" s="288" t="s">
        <v>137</v>
      </c>
    </row>
    <row r="139" s="2" customFormat="1" ht="24" customHeight="1">
      <c r="A139" s="38"/>
      <c r="B139" s="39"/>
      <c r="C139" s="243" t="s">
        <v>156</v>
      </c>
      <c r="D139" s="243" t="s">
        <v>139</v>
      </c>
      <c r="E139" s="244" t="s">
        <v>224</v>
      </c>
      <c r="F139" s="245" t="s">
        <v>225</v>
      </c>
      <c r="G139" s="246" t="s">
        <v>196</v>
      </c>
      <c r="H139" s="247">
        <v>40.808</v>
      </c>
      <c r="I139" s="248"/>
      <c r="J139" s="249">
        <f>ROUND(I139*H139,2)</f>
        <v>0</v>
      </c>
      <c r="K139" s="245" t="s">
        <v>143</v>
      </c>
      <c r="L139" s="44"/>
      <c r="M139" s="250" t="s">
        <v>1</v>
      </c>
      <c r="N139" s="251" t="s">
        <v>38</v>
      </c>
      <c r="O139" s="91"/>
      <c r="P139" s="252">
        <f>O139*H139</f>
        <v>0</v>
      </c>
      <c r="Q139" s="252">
        <v>0</v>
      </c>
      <c r="R139" s="252">
        <f>Q139*H139</f>
        <v>0</v>
      </c>
      <c r="S139" s="252">
        <v>0</v>
      </c>
      <c r="T139" s="25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4" t="s">
        <v>144</v>
      </c>
      <c r="AT139" s="254" t="s">
        <v>139</v>
      </c>
      <c r="AU139" s="254" t="s">
        <v>83</v>
      </c>
      <c r="AY139" s="17" t="s">
        <v>137</v>
      </c>
      <c r="BE139" s="255">
        <f>IF(N139="základní",J139,0)</f>
        <v>0</v>
      </c>
      <c r="BF139" s="255">
        <f>IF(N139="snížená",J139,0)</f>
        <v>0</v>
      </c>
      <c r="BG139" s="255">
        <f>IF(N139="zákl. přenesená",J139,0)</f>
        <v>0</v>
      </c>
      <c r="BH139" s="255">
        <f>IF(N139="sníž. přenesená",J139,0)</f>
        <v>0</v>
      </c>
      <c r="BI139" s="255">
        <f>IF(N139="nulová",J139,0)</f>
        <v>0</v>
      </c>
      <c r="BJ139" s="17" t="s">
        <v>81</v>
      </c>
      <c r="BK139" s="255">
        <f>ROUND(I139*H139,2)</f>
        <v>0</v>
      </c>
      <c r="BL139" s="17" t="s">
        <v>144</v>
      </c>
      <c r="BM139" s="254" t="s">
        <v>775</v>
      </c>
    </row>
    <row r="140" s="14" customFormat="1">
      <c r="A140" s="14"/>
      <c r="B140" s="267"/>
      <c r="C140" s="268"/>
      <c r="D140" s="258" t="s">
        <v>146</v>
      </c>
      <c r="E140" s="269" t="s">
        <v>1</v>
      </c>
      <c r="F140" s="270" t="s">
        <v>776</v>
      </c>
      <c r="G140" s="268"/>
      <c r="H140" s="271">
        <v>40.808</v>
      </c>
      <c r="I140" s="272"/>
      <c r="J140" s="268"/>
      <c r="K140" s="268"/>
      <c r="L140" s="273"/>
      <c r="M140" s="274"/>
      <c r="N140" s="275"/>
      <c r="O140" s="275"/>
      <c r="P140" s="275"/>
      <c r="Q140" s="275"/>
      <c r="R140" s="275"/>
      <c r="S140" s="275"/>
      <c r="T140" s="27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7" t="s">
        <v>146</v>
      </c>
      <c r="AU140" s="277" t="s">
        <v>83</v>
      </c>
      <c r="AV140" s="14" t="s">
        <v>83</v>
      </c>
      <c r="AW140" s="14" t="s">
        <v>30</v>
      </c>
      <c r="AX140" s="14" t="s">
        <v>73</v>
      </c>
      <c r="AY140" s="277" t="s">
        <v>137</v>
      </c>
    </row>
    <row r="141" s="15" customFormat="1">
      <c r="A141" s="15"/>
      <c r="B141" s="278"/>
      <c r="C141" s="279"/>
      <c r="D141" s="258" t="s">
        <v>146</v>
      </c>
      <c r="E141" s="280" t="s">
        <v>1</v>
      </c>
      <c r="F141" s="281" t="s">
        <v>150</v>
      </c>
      <c r="G141" s="279"/>
      <c r="H141" s="282">
        <v>40.808</v>
      </c>
      <c r="I141" s="283"/>
      <c r="J141" s="279"/>
      <c r="K141" s="279"/>
      <c r="L141" s="284"/>
      <c r="M141" s="285"/>
      <c r="N141" s="286"/>
      <c r="O141" s="286"/>
      <c r="P141" s="286"/>
      <c r="Q141" s="286"/>
      <c r="R141" s="286"/>
      <c r="S141" s="286"/>
      <c r="T141" s="28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8" t="s">
        <v>146</v>
      </c>
      <c r="AU141" s="288" t="s">
        <v>83</v>
      </c>
      <c r="AV141" s="15" t="s">
        <v>144</v>
      </c>
      <c r="AW141" s="15" t="s">
        <v>30</v>
      </c>
      <c r="AX141" s="15" t="s">
        <v>81</v>
      </c>
      <c r="AY141" s="288" t="s">
        <v>137</v>
      </c>
    </row>
    <row r="142" s="2" customFormat="1" ht="24" customHeight="1">
      <c r="A142" s="38"/>
      <c r="B142" s="39"/>
      <c r="C142" s="243" t="s">
        <v>144</v>
      </c>
      <c r="D142" s="243" t="s">
        <v>139</v>
      </c>
      <c r="E142" s="244" t="s">
        <v>228</v>
      </c>
      <c r="F142" s="245" t="s">
        <v>229</v>
      </c>
      <c r="G142" s="246" t="s">
        <v>196</v>
      </c>
      <c r="H142" s="247">
        <v>12.242000000000001</v>
      </c>
      <c r="I142" s="248"/>
      <c r="J142" s="249">
        <f>ROUND(I142*H142,2)</f>
        <v>0</v>
      </c>
      <c r="K142" s="245" t="s">
        <v>143</v>
      </c>
      <c r="L142" s="44"/>
      <c r="M142" s="250" t="s">
        <v>1</v>
      </c>
      <c r="N142" s="251" t="s">
        <v>38</v>
      </c>
      <c r="O142" s="91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4" t="s">
        <v>144</v>
      </c>
      <c r="AT142" s="254" t="s">
        <v>139</v>
      </c>
      <c r="AU142" s="254" t="s">
        <v>83</v>
      </c>
      <c r="AY142" s="17" t="s">
        <v>137</v>
      </c>
      <c r="BE142" s="255">
        <f>IF(N142="základní",J142,0)</f>
        <v>0</v>
      </c>
      <c r="BF142" s="255">
        <f>IF(N142="snížená",J142,0)</f>
        <v>0</v>
      </c>
      <c r="BG142" s="255">
        <f>IF(N142="zákl. přenesená",J142,0)</f>
        <v>0</v>
      </c>
      <c r="BH142" s="255">
        <f>IF(N142="sníž. přenesená",J142,0)</f>
        <v>0</v>
      </c>
      <c r="BI142" s="255">
        <f>IF(N142="nulová",J142,0)</f>
        <v>0</v>
      </c>
      <c r="BJ142" s="17" t="s">
        <v>81</v>
      </c>
      <c r="BK142" s="255">
        <f>ROUND(I142*H142,2)</f>
        <v>0</v>
      </c>
      <c r="BL142" s="17" t="s">
        <v>144</v>
      </c>
      <c r="BM142" s="254" t="s">
        <v>777</v>
      </c>
    </row>
    <row r="143" s="14" customFormat="1">
      <c r="A143" s="14"/>
      <c r="B143" s="267"/>
      <c r="C143" s="268"/>
      <c r="D143" s="258" t="s">
        <v>146</v>
      </c>
      <c r="E143" s="269" t="s">
        <v>1</v>
      </c>
      <c r="F143" s="270" t="s">
        <v>774</v>
      </c>
      <c r="G143" s="268"/>
      <c r="H143" s="271">
        <v>12.242000000000001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7" t="s">
        <v>146</v>
      </c>
      <c r="AU143" s="277" t="s">
        <v>83</v>
      </c>
      <c r="AV143" s="14" t="s">
        <v>83</v>
      </c>
      <c r="AW143" s="14" t="s">
        <v>30</v>
      </c>
      <c r="AX143" s="14" t="s">
        <v>73</v>
      </c>
      <c r="AY143" s="277" t="s">
        <v>137</v>
      </c>
    </row>
    <row r="144" s="15" customFormat="1">
      <c r="A144" s="15"/>
      <c r="B144" s="278"/>
      <c r="C144" s="279"/>
      <c r="D144" s="258" t="s">
        <v>146</v>
      </c>
      <c r="E144" s="280" t="s">
        <v>1</v>
      </c>
      <c r="F144" s="281" t="s">
        <v>150</v>
      </c>
      <c r="G144" s="279"/>
      <c r="H144" s="282">
        <v>12.242000000000001</v>
      </c>
      <c r="I144" s="283"/>
      <c r="J144" s="279"/>
      <c r="K144" s="279"/>
      <c r="L144" s="284"/>
      <c r="M144" s="285"/>
      <c r="N144" s="286"/>
      <c r="O144" s="286"/>
      <c r="P144" s="286"/>
      <c r="Q144" s="286"/>
      <c r="R144" s="286"/>
      <c r="S144" s="286"/>
      <c r="T144" s="28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8" t="s">
        <v>146</v>
      </c>
      <c r="AU144" s="288" t="s">
        <v>83</v>
      </c>
      <c r="AV144" s="15" t="s">
        <v>144</v>
      </c>
      <c r="AW144" s="15" t="s">
        <v>30</v>
      </c>
      <c r="AX144" s="15" t="s">
        <v>81</v>
      </c>
      <c r="AY144" s="288" t="s">
        <v>137</v>
      </c>
    </row>
    <row r="145" s="2" customFormat="1" ht="24" customHeight="1">
      <c r="A145" s="38"/>
      <c r="B145" s="39"/>
      <c r="C145" s="243" t="s">
        <v>166</v>
      </c>
      <c r="D145" s="243" t="s">
        <v>139</v>
      </c>
      <c r="E145" s="244" t="s">
        <v>778</v>
      </c>
      <c r="F145" s="245" t="s">
        <v>779</v>
      </c>
      <c r="G145" s="246" t="s">
        <v>196</v>
      </c>
      <c r="H145" s="247">
        <v>2.7200000000000002</v>
      </c>
      <c r="I145" s="248"/>
      <c r="J145" s="249">
        <f>ROUND(I145*H145,2)</f>
        <v>0</v>
      </c>
      <c r="K145" s="245" t="s">
        <v>143</v>
      </c>
      <c r="L145" s="44"/>
      <c r="M145" s="250" t="s">
        <v>1</v>
      </c>
      <c r="N145" s="251" t="s">
        <v>38</v>
      </c>
      <c r="O145" s="91"/>
      <c r="P145" s="252">
        <f>O145*H145</f>
        <v>0</v>
      </c>
      <c r="Q145" s="252">
        <v>0</v>
      </c>
      <c r="R145" s="252">
        <f>Q145*H145</f>
        <v>0</v>
      </c>
      <c r="S145" s="252">
        <v>0</v>
      </c>
      <c r="T145" s="25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4" t="s">
        <v>144</v>
      </c>
      <c r="AT145" s="254" t="s">
        <v>139</v>
      </c>
      <c r="AU145" s="254" t="s">
        <v>83</v>
      </c>
      <c r="AY145" s="17" t="s">
        <v>137</v>
      </c>
      <c r="BE145" s="255">
        <f>IF(N145="základní",J145,0)</f>
        <v>0</v>
      </c>
      <c r="BF145" s="255">
        <f>IF(N145="snížená",J145,0)</f>
        <v>0</v>
      </c>
      <c r="BG145" s="255">
        <f>IF(N145="zákl. přenesená",J145,0)</f>
        <v>0</v>
      </c>
      <c r="BH145" s="255">
        <f>IF(N145="sníž. přenesená",J145,0)</f>
        <v>0</v>
      </c>
      <c r="BI145" s="255">
        <f>IF(N145="nulová",J145,0)</f>
        <v>0</v>
      </c>
      <c r="BJ145" s="17" t="s">
        <v>81</v>
      </c>
      <c r="BK145" s="255">
        <f>ROUND(I145*H145,2)</f>
        <v>0</v>
      </c>
      <c r="BL145" s="17" t="s">
        <v>144</v>
      </c>
      <c r="BM145" s="254" t="s">
        <v>780</v>
      </c>
    </row>
    <row r="146" s="14" customFormat="1">
      <c r="A146" s="14"/>
      <c r="B146" s="267"/>
      <c r="C146" s="268"/>
      <c r="D146" s="258" t="s">
        <v>146</v>
      </c>
      <c r="E146" s="269" t="s">
        <v>1</v>
      </c>
      <c r="F146" s="270" t="s">
        <v>781</v>
      </c>
      <c r="G146" s="268"/>
      <c r="H146" s="271">
        <v>5.4400000000000004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7" t="s">
        <v>146</v>
      </c>
      <c r="AU146" s="277" t="s">
        <v>83</v>
      </c>
      <c r="AV146" s="14" t="s">
        <v>83</v>
      </c>
      <c r="AW146" s="14" t="s">
        <v>30</v>
      </c>
      <c r="AX146" s="14" t="s">
        <v>73</v>
      </c>
      <c r="AY146" s="277" t="s">
        <v>137</v>
      </c>
    </row>
    <row r="147" s="15" customFormat="1">
      <c r="A147" s="15"/>
      <c r="B147" s="278"/>
      <c r="C147" s="279"/>
      <c r="D147" s="258" t="s">
        <v>146</v>
      </c>
      <c r="E147" s="280" t="s">
        <v>1</v>
      </c>
      <c r="F147" s="281" t="s">
        <v>150</v>
      </c>
      <c r="G147" s="279"/>
      <c r="H147" s="282">
        <v>5.4400000000000004</v>
      </c>
      <c r="I147" s="283"/>
      <c r="J147" s="279"/>
      <c r="K147" s="279"/>
      <c r="L147" s="284"/>
      <c r="M147" s="285"/>
      <c r="N147" s="286"/>
      <c r="O147" s="286"/>
      <c r="P147" s="286"/>
      <c r="Q147" s="286"/>
      <c r="R147" s="286"/>
      <c r="S147" s="286"/>
      <c r="T147" s="28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8" t="s">
        <v>146</v>
      </c>
      <c r="AU147" s="288" t="s">
        <v>83</v>
      </c>
      <c r="AV147" s="15" t="s">
        <v>144</v>
      </c>
      <c r="AW147" s="15" t="s">
        <v>30</v>
      </c>
      <c r="AX147" s="15" t="s">
        <v>73</v>
      </c>
      <c r="AY147" s="288" t="s">
        <v>137</v>
      </c>
    </row>
    <row r="148" s="14" customFormat="1">
      <c r="A148" s="14"/>
      <c r="B148" s="267"/>
      <c r="C148" s="268"/>
      <c r="D148" s="258" t="s">
        <v>146</v>
      </c>
      <c r="E148" s="269" t="s">
        <v>1</v>
      </c>
      <c r="F148" s="270" t="s">
        <v>782</v>
      </c>
      <c r="G148" s="268"/>
      <c r="H148" s="271">
        <v>2.7200000000000002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7" t="s">
        <v>146</v>
      </c>
      <c r="AU148" s="277" t="s">
        <v>83</v>
      </c>
      <c r="AV148" s="14" t="s">
        <v>83</v>
      </c>
      <c r="AW148" s="14" t="s">
        <v>30</v>
      </c>
      <c r="AX148" s="14" t="s">
        <v>81</v>
      </c>
      <c r="AY148" s="277" t="s">
        <v>137</v>
      </c>
    </row>
    <row r="149" s="2" customFormat="1" ht="24" customHeight="1">
      <c r="A149" s="38"/>
      <c r="B149" s="39"/>
      <c r="C149" s="243" t="s">
        <v>171</v>
      </c>
      <c r="D149" s="243" t="s">
        <v>139</v>
      </c>
      <c r="E149" s="244" t="s">
        <v>251</v>
      </c>
      <c r="F149" s="245" t="s">
        <v>252</v>
      </c>
      <c r="G149" s="246" t="s">
        <v>196</v>
      </c>
      <c r="H149" s="247">
        <v>0.81599999999999995</v>
      </c>
      <c r="I149" s="248"/>
      <c r="J149" s="249">
        <f>ROUND(I149*H149,2)</f>
        <v>0</v>
      </c>
      <c r="K149" s="245" t="s">
        <v>143</v>
      </c>
      <c r="L149" s="44"/>
      <c r="M149" s="250" t="s">
        <v>1</v>
      </c>
      <c r="N149" s="251" t="s">
        <v>38</v>
      </c>
      <c r="O149" s="91"/>
      <c r="P149" s="252">
        <f>O149*H149</f>
        <v>0</v>
      </c>
      <c r="Q149" s="252">
        <v>0</v>
      </c>
      <c r="R149" s="252">
        <f>Q149*H149</f>
        <v>0</v>
      </c>
      <c r="S149" s="252">
        <v>0</v>
      </c>
      <c r="T149" s="25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4" t="s">
        <v>144</v>
      </c>
      <c r="AT149" s="254" t="s">
        <v>139</v>
      </c>
      <c r="AU149" s="254" t="s">
        <v>83</v>
      </c>
      <c r="AY149" s="17" t="s">
        <v>137</v>
      </c>
      <c r="BE149" s="255">
        <f>IF(N149="základní",J149,0)</f>
        <v>0</v>
      </c>
      <c r="BF149" s="255">
        <f>IF(N149="snížená",J149,0)</f>
        <v>0</v>
      </c>
      <c r="BG149" s="255">
        <f>IF(N149="zákl. přenesená",J149,0)</f>
        <v>0</v>
      </c>
      <c r="BH149" s="255">
        <f>IF(N149="sníž. přenesená",J149,0)</f>
        <v>0</v>
      </c>
      <c r="BI149" s="255">
        <f>IF(N149="nulová",J149,0)</f>
        <v>0</v>
      </c>
      <c r="BJ149" s="17" t="s">
        <v>81</v>
      </c>
      <c r="BK149" s="255">
        <f>ROUND(I149*H149,2)</f>
        <v>0</v>
      </c>
      <c r="BL149" s="17" t="s">
        <v>144</v>
      </c>
      <c r="BM149" s="254" t="s">
        <v>783</v>
      </c>
    </row>
    <row r="150" s="14" customFormat="1">
      <c r="A150" s="14"/>
      <c r="B150" s="267"/>
      <c r="C150" s="268"/>
      <c r="D150" s="258" t="s">
        <v>146</v>
      </c>
      <c r="E150" s="269" t="s">
        <v>1</v>
      </c>
      <c r="F150" s="270" t="s">
        <v>784</v>
      </c>
      <c r="G150" s="268"/>
      <c r="H150" s="271">
        <v>0.81599999999999995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7" t="s">
        <v>146</v>
      </c>
      <c r="AU150" s="277" t="s">
        <v>83</v>
      </c>
      <c r="AV150" s="14" t="s">
        <v>83</v>
      </c>
      <c r="AW150" s="14" t="s">
        <v>30</v>
      </c>
      <c r="AX150" s="14" t="s">
        <v>73</v>
      </c>
      <c r="AY150" s="277" t="s">
        <v>137</v>
      </c>
    </row>
    <row r="151" s="15" customFormat="1">
      <c r="A151" s="15"/>
      <c r="B151" s="278"/>
      <c r="C151" s="279"/>
      <c r="D151" s="258" t="s">
        <v>146</v>
      </c>
      <c r="E151" s="280" t="s">
        <v>1</v>
      </c>
      <c r="F151" s="281" t="s">
        <v>150</v>
      </c>
      <c r="G151" s="279"/>
      <c r="H151" s="282">
        <v>0.81599999999999995</v>
      </c>
      <c r="I151" s="283"/>
      <c r="J151" s="279"/>
      <c r="K151" s="279"/>
      <c r="L151" s="284"/>
      <c r="M151" s="285"/>
      <c r="N151" s="286"/>
      <c r="O151" s="286"/>
      <c r="P151" s="286"/>
      <c r="Q151" s="286"/>
      <c r="R151" s="286"/>
      <c r="S151" s="286"/>
      <c r="T151" s="28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8" t="s">
        <v>146</v>
      </c>
      <c r="AU151" s="288" t="s">
        <v>83</v>
      </c>
      <c r="AV151" s="15" t="s">
        <v>144</v>
      </c>
      <c r="AW151" s="15" t="s">
        <v>30</v>
      </c>
      <c r="AX151" s="15" t="s">
        <v>81</v>
      </c>
      <c r="AY151" s="288" t="s">
        <v>137</v>
      </c>
    </row>
    <row r="152" s="2" customFormat="1" ht="24" customHeight="1">
      <c r="A152" s="38"/>
      <c r="B152" s="39"/>
      <c r="C152" s="243" t="s">
        <v>177</v>
      </c>
      <c r="D152" s="243" t="s">
        <v>139</v>
      </c>
      <c r="E152" s="244" t="s">
        <v>785</v>
      </c>
      <c r="F152" s="245" t="s">
        <v>786</v>
      </c>
      <c r="G152" s="246" t="s">
        <v>196</v>
      </c>
      <c r="H152" s="247">
        <v>2.7200000000000002</v>
      </c>
      <c r="I152" s="248"/>
      <c r="J152" s="249">
        <f>ROUND(I152*H152,2)</f>
        <v>0</v>
      </c>
      <c r="K152" s="245" t="s">
        <v>143</v>
      </c>
      <c r="L152" s="44"/>
      <c r="M152" s="250" t="s">
        <v>1</v>
      </c>
      <c r="N152" s="251" t="s">
        <v>38</v>
      </c>
      <c r="O152" s="91"/>
      <c r="P152" s="252">
        <f>O152*H152</f>
        <v>0</v>
      </c>
      <c r="Q152" s="252">
        <v>0</v>
      </c>
      <c r="R152" s="252">
        <f>Q152*H152</f>
        <v>0</v>
      </c>
      <c r="S152" s="252">
        <v>0</v>
      </c>
      <c r="T152" s="25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4" t="s">
        <v>144</v>
      </c>
      <c r="AT152" s="254" t="s">
        <v>139</v>
      </c>
      <c r="AU152" s="254" t="s">
        <v>83</v>
      </c>
      <c r="AY152" s="17" t="s">
        <v>137</v>
      </c>
      <c r="BE152" s="255">
        <f>IF(N152="základní",J152,0)</f>
        <v>0</v>
      </c>
      <c r="BF152" s="255">
        <f>IF(N152="snížená",J152,0)</f>
        <v>0</v>
      </c>
      <c r="BG152" s="255">
        <f>IF(N152="zákl. přenesená",J152,0)</f>
        <v>0</v>
      </c>
      <c r="BH152" s="255">
        <f>IF(N152="sníž. přenesená",J152,0)</f>
        <v>0</v>
      </c>
      <c r="BI152" s="255">
        <f>IF(N152="nulová",J152,0)</f>
        <v>0</v>
      </c>
      <c r="BJ152" s="17" t="s">
        <v>81</v>
      </c>
      <c r="BK152" s="255">
        <f>ROUND(I152*H152,2)</f>
        <v>0</v>
      </c>
      <c r="BL152" s="17" t="s">
        <v>144</v>
      </c>
      <c r="BM152" s="254" t="s">
        <v>787</v>
      </c>
    </row>
    <row r="153" s="14" customFormat="1">
      <c r="A153" s="14"/>
      <c r="B153" s="267"/>
      <c r="C153" s="268"/>
      <c r="D153" s="258" t="s">
        <v>146</v>
      </c>
      <c r="E153" s="269" t="s">
        <v>1</v>
      </c>
      <c r="F153" s="270" t="s">
        <v>788</v>
      </c>
      <c r="G153" s="268"/>
      <c r="H153" s="271">
        <v>2.7200000000000002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7" t="s">
        <v>146</v>
      </c>
      <c r="AU153" s="277" t="s">
        <v>83</v>
      </c>
      <c r="AV153" s="14" t="s">
        <v>83</v>
      </c>
      <c r="AW153" s="14" t="s">
        <v>30</v>
      </c>
      <c r="AX153" s="14" t="s">
        <v>73</v>
      </c>
      <c r="AY153" s="277" t="s">
        <v>137</v>
      </c>
    </row>
    <row r="154" s="15" customFormat="1">
      <c r="A154" s="15"/>
      <c r="B154" s="278"/>
      <c r="C154" s="279"/>
      <c r="D154" s="258" t="s">
        <v>146</v>
      </c>
      <c r="E154" s="280" t="s">
        <v>1</v>
      </c>
      <c r="F154" s="281" t="s">
        <v>150</v>
      </c>
      <c r="G154" s="279"/>
      <c r="H154" s="282">
        <v>2.7200000000000002</v>
      </c>
      <c r="I154" s="283"/>
      <c r="J154" s="279"/>
      <c r="K154" s="279"/>
      <c r="L154" s="284"/>
      <c r="M154" s="285"/>
      <c r="N154" s="286"/>
      <c r="O154" s="286"/>
      <c r="P154" s="286"/>
      <c r="Q154" s="286"/>
      <c r="R154" s="286"/>
      <c r="S154" s="286"/>
      <c r="T154" s="28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8" t="s">
        <v>146</v>
      </c>
      <c r="AU154" s="288" t="s">
        <v>83</v>
      </c>
      <c r="AV154" s="15" t="s">
        <v>144</v>
      </c>
      <c r="AW154" s="15" t="s">
        <v>30</v>
      </c>
      <c r="AX154" s="15" t="s">
        <v>81</v>
      </c>
      <c r="AY154" s="288" t="s">
        <v>137</v>
      </c>
    </row>
    <row r="155" s="2" customFormat="1" ht="24" customHeight="1">
      <c r="A155" s="38"/>
      <c r="B155" s="39"/>
      <c r="C155" s="243" t="s">
        <v>182</v>
      </c>
      <c r="D155" s="243" t="s">
        <v>139</v>
      </c>
      <c r="E155" s="244" t="s">
        <v>261</v>
      </c>
      <c r="F155" s="245" t="s">
        <v>262</v>
      </c>
      <c r="G155" s="246" t="s">
        <v>196</v>
      </c>
      <c r="H155" s="247">
        <v>0.81599999999999995</v>
      </c>
      <c r="I155" s="248"/>
      <c r="J155" s="249">
        <f>ROUND(I155*H155,2)</f>
        <v>0</v>
      </c>
      <c r="K155" s="245" t="s">
        <v>143</v>
      </c>
      <c r="L155" s="44"/>
      <c r="M155" s="250" t="s">
        <v>1</v>
      </c>
      <c r="N155" s="251" t="s">
        <v>38</v>
      </c>
      <c r="O155" s="91"/>
      <c r="P155" s="252">
        <f>O155*H155</f>
        <v>0</v>
      </c>
      <c r="Q155" s="252">
        <v>0</v>
      </c>
      <c r="R155" s="252">
        <f>Q155*H155</f>
        <v>0</v>
      </c>
      <c r="S155" s="252">
        <v>0</v>
      </c>
      <c r="T155" s="25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4" t="s">
        <v>144</v>
      </c>
      <c r="AT155" s="254" t="s">
        <v>139</v>
      </c>
      <c r="AU155" s="254" t="s">
        <v>83</v>
      </c>
      <c r="AY155" s="17" t="s">
        <v>137</v>
      </c>
      <c r="BE155" s="255">
        <f>IF(N155="základní",J155,0)</f>
        <v>0</v>
      </c>
      <c r="BF155" s="255">
        <f>IF(N155="snížená",J155,0)</f>
        <v>0</v>
      </c>
      <c r="BG155" s="255">
        <f>IF(N155="zákl. přenesená",J155,0)</f>
        <v>0</v>
      </c>
      <c r="BH155" s="255">
        <f>IF(N155="sníž. přenesená",J155,0)</f>
        <v>0</v>
      </c>
      <c r="BI155" s="255">
        <f>IF(N155="nulová",J155,0)</f>
        <v>0</v>
      </c>
      <c r="BJ155" s="17" t="s">
        <v>81</v>
      </c>
      <c r="BK155" s="255">
        <f>ROUND(I155*H155,2)</f>
        <v>0</v>
      </c>
      <c r="BL155" s="17" t="s">
        <v>144</v>
      </c>
      <c r="BM155" s="254" t="s">
        <v>789</v>
      </c>
    </row>
    <row r="156" s="14" customFormat="1">
      <c r="A156" s="14"/>
      <c r="B156" s="267"/>
      <c r="C156" s="268"/>
      <c r="D156" s="258" t="s">
        <v>146</v>
      </c>
      <c r="E156" s="269" t="s">
        <v>1</v>
      </c>
      <c r="F156" s="270" t="s">
        <v>784</v>
      </c>
      <c r="G156" s="268"/>
      <c r="H156" s="271">
        <v>0.81599999999999995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7" t="s">
        <v>146</v>
      </c>
      <c r="AU156" s="277" t="s">
        <v>83</v>
      </c>
      <c r="AV156" s="14" t="s">
        <v>83</v>
      </c>
      <c r="AW156" s="14" t="s">
        <v>30</v>
      </c>
      <c r="AX156" s="14" t="s">
        <v>73</v>
      </c>
      <c r="AY156" s="277" t="s">
        <v>137</v>
      </c>
    </row>
    <row r="157" s="15" customFormat="1">
      <c r="A157" s="15"/>
      <c r="B157" s="278"/>
      <c r="C157" s="279"/>
      <c r="D157" s="258" t="s">
        <v>146</v>
      </c>
      <c r="E157" s="280" t="s">
        <v>1</v>
      </c>
      <c r="F157" s="281" t="s">
        <v>150</v>
      </c>
      <c r="G157" s="279"/>
      <c r="H157" s="282">
        <v>0.81599999999999995</v>
      </c>
      <c r="I157" s="283"/>
      <c r="J157" s="279"/>
      <c r="K157" s="279"/>
      <c r="L157" s="284"/>
      <c r="M157" s="285"/>
      <c r="N157" s="286"/>
      <c r="O157" s="286"/>
      <c r="P157" s="286"/>
      <c r="Q157" s="286"/>
      <c r="R157" s="286"/>
      <c r="S157" s="286"/>
      <c r="T157" s="28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8" t="s">
        <v>146</v>
      </c>
      <c r="AU157" s="288" t="s">
        <v>83</v>
      </c>
      <c r="AV157" s="15" t="s">
        <v>144</v>
      </c>
      <c r="AW157" s="15" t="s">
        <v>30</v>
      </c>
      <c r="AX157" s="15" t="s">
        <v>81</v>
      </c>
      <c r="AY157" s="288" t="s">
        <v>137</v>
      </c>
    </row>
    <row r="158" s="2" customFormat="1" ht="16.5" customHeight="1">
      <c r="A158" s="38"/>
      <c r="B158" s="39"/>
      <c r="C158" s="243" t="s">
        <v>188</v>
      </c>
      <c r="D158" s="243" t="s">
        <v>139</v>
      </c>
      <c r="E158" s="244" t="s">
        <v>790</v>
      </c>
      <c r="F158" s="245" t="s">
        <v>791</v>
      </c>
      <c r="G158" s="246" t="s">
        <v>142</v>
      </c>
      <c r="H158" s="247">
        <v>10.880000000000001</v>
      </c>
      <c r="I158" s="248"/>
      <c r="J158" s="249">
        <f>ROUND(I158*H158,2)</f>
        <v>0</v>
      </c>
      <c r="K158" s="245" t="s">
        <v>143</v>
      </c>
      <c r="L158" s="44"/>
      <c r="M158" s="250" t="s">
        <v>1</v>
      </c>
      <c r="N158" s="251" t="s">
        <v>38</v>
      </c>
      <c r="O158" s="91"/>
      <c r="P158" s="252">
        <f>O158*H158</f>
        <v>0</v>
      </c>
      <c r="Q158" s="252">
        <v>0.0020100000000000001</v>
      </c>
      <c r="R158" s="252">
        <f>Q158*H158</f>
        <v>0.021868800000000001</v>
      </c>
      <c r="S158" s="252">
        <v>0</v>
      </c>
      <c r="T158" s="25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4" t="s">
        <v>144</v>
      </c>
      <c r="AT158" s="254" t="s">
        <v>139</v>
      </c>
      <c r="AU158" s="254" t="s">
        <v>83</v>
      </c>
      <c r="AY158" s="17" t="s">
        <v>137</v>
      </c>
      <c r="BE158" s="255">
        <f>IF(N158="základní",J158,0)</f>
        <v>0</v>
      </c>
      <c r="BF158" s="255">
        <f>IF(N158="snížená",J158,0)</f>
        <v>0</v>
      </c>
      <c r="BG158" s="255">
        <f>IF(N158="zákl. přenesená",J158,0)</f>
        <v>0</v>
      </c>
      <c r="BH158" s="255">
        <f>IF(N158="sníž. přenesená",J158,0)</f>
        <v>0</v>
      </c>
      <c r="BI158" s="255">
        <f>IF(N158="nulová",J158,0)</f>
        <v>0</v>
      </c>
      <c r="BJ158" s="17" t="s">
        <v>81</v>
      </c>
      <c r="BK158" s="255">
        <f>ROUND(I158*H158,2)</f>
        <v>0</v>
      </c>
      <c r="BL158" s="17" t="s">
        <v>144</v>
      </c>
      <c r="BM158" s="254" t="s">
        <v>792</v>
      </c>
    </row>
    <row r="159" s="14" customFormat="1">
      <c r="A159" s="14"/>
      <c r="B159" s="267"/>
      <c r="C159" s="268"/>
      <c r="D159" s="258" t="s">
        <v>146</v>
      </c>
      <c r="E159" s="269" t="s">
        <v>1</v>
      </c>
      <c r="F159" s="270" t="s">
        <v>793</v>
      </c>
      <c r="G159" s="268"/>
      <c r="H159" s="271">
        <v>10.880000000000001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7" t="s">
        <v>146</v>
      </c>
      <c r="AU159" s="277" t="s">
        <v>83</v>
      </c>
      <c r="AV159" s="14" t="s">
        <v>83</v>
      </c>
      <c r="AW159" s="14" t="s">
        <v>30</v>
      </c>
      <c r="AX159" s="14" t="s">
        <v>73</v>
      </c>
      <c r="AY159" s="277" t="s">
        <v>137</v>
      </c>
    </row>
    <row r="160" s="15" customFormat="1">
      <c r="A160" s="15"/>
      <c r="B160" s="278"/>
      <c r="C160" s="279"/>
      <c r="D160" s="258" t="s">
        <v>146</v>
      </c>
      <c r="E160" s="280" t="s">
        <v>1</v>
      </c>
      <c r="F160" s="281" t="s">
        <v>150</v>
      </c>
      <c r="G160" s="279"/>
      <c r="H160" s="282">
        <v>10.880000000000001</v>
      </c>
      <c r="I160" s="283"/>
      <c r="J160" s="279"/>
      <c r="K160" s="279"/>
      <c r="L160" s="284"/>
      <c r="M160" s="285"/>
      <c r="N160" s="286"/>
      <c r="O160" s="286"/>
      <c r="P160" s="286"/>
      <c r="Q160" s="286"/>
      <c r="R160" s="286"/>
      <c r="S160" s="286"/>
      <c r="T160" s="28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8" t="s">
        <v>146</v>
      </c>
      <c r="AU160" s="288" t="s">
        <v>83</v>
      </c>
      <c r="AV160" s="15" t="s">
        <v>144</v>
      </c>
      <c r="AW160" s="15" t="s">
        <v>30</v>
      </c>
      <c r="AX160" s="15" t="s">
        <v>81</v>
      </c>
      <c r="AY160" s="288" t="s">
        <v>137</v>
      </c>
    </row>
    <row r="161" s="2" customFormat="1" ht="24" customHeight="1">
      <c r="A161" s="38"/>
      <c r="B161" s="39"/>
      <c r="C161" s="243" t="s">
        <v>193</v>
      </c>
      <c r="D161" s="243" t="s">
        <v>139</v>
      </c>
      <c r="E161" s="244" t="s">
        <v>794</v>
      </c>
      <c r="F161" s="245" t="s">
        <v>795</v>
      </c>
      <c r="G161" s="246" t="s">
        <v>142</v>
      </c>
      <c r="H161" s="247">
        <v>10.880000000000001</v>
      </c>
      <c r="I161" s="248"/>
      <c r="J161" s="249">
        <f>ROUND(I161*H161,2)</f>
        <v>0</v>
      </c>
      <c r="K161" s="245" t="s">
        <v>143</v>
      </c>
      <c r="L161" s="44"/>
      <c r="M161" s="250" t="s">
        <v>1</v>
      </c>
      <c r="N161" s="251" t="s">
        <v>38</v>
      </c>
      <c r="O161" s="91"/>
      <c r="P161" s="252">
        <f>O161*H161</f>
        <v>0</v>
      </c>
      <c r="Q161" s="252">
        <v>0</v>
      </c>
      <c r="R161" s="252">
        <f>Q161*H161</f>
        <v>0</v>
      </c>
      <c r="S161" s="252">
        <v>0</v>
      </c>
      <c r="T161" s="25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4" t="s">
        <v>144</v>
      </c>
      <c r="AT161" s="254" t="s">
        <v>139</v>
      </c>
      <c r="AU161" s="254" t="s">
        <v>83</v>
      </c>
      <c r="AY161" s="17" t="s">
        <v>137</v>
      </c>
      <c r="BE161" s="255">
        <f>IF(N161="základní",J161,0)</f>
        <v>0</v>
      </c>
      <c r="BF161" s="255">
        <f>IF(N161="snížená",J161,0)</f>
        <v>0</v>
      </c>
      <c r="BG161" s="255">
        <f>IF(N161="zákl. přenesená",J161,0)</f>
        <v>0</v>
      </c>
      <c r="BH161" s="255">
        <f>IF(N161="sníž. přenesená",J161,0)</f>
        <v>0</v>
      </c>
      <c r="BI161" s="255">
        <f>IF(N161="nulová",J161,0)</f>
        <v>0</v>
      </c>
      <c r="BJ161" s="17" t="s">
        <v>81</v>
      </c>
      <c r="BK161" s="255">
        <f>ROUND(I161*H161,2)</f>
        <v>0</v>
      </c>
      <c r="BL161" s="17" t="s">
        <v>144</v>
      </c>
      <c r="BM161" s="254" t="s">
        <v>796</v>
      </c>
    </row>
    <row r="162" s="2" customFormat="1" ht="16.5" customHeight="1">
      <c r="A162" s="38"/>
      <c r="B162" s="39"/>
      <c r="C162" s="243" t="s">
        <v>199</v>
      </c>
      <c r="D162" s="243" t="s">
        <v>139</v>
      </c>
      <c r="E162" s="244" t="s">
        <v>797</v>
      </c>
      <c r="F162" s="245" t="s">
        <v>798</v>
      </c>
      <c r="G162" s="246" t="s">
        <v>142</v>
      </c>
      <c r="H162" s="247">
        <v>89.650000000000006</v>
      </c>
      <c r="I162" s="248"/>
      <c r="J162" s="249">
        <f>ROUND(I162*H162,2)</f>
        <v>0</v>
      </c>
      <c r="K162" s="245" t="s">
        <v>143</v>
      </c>
      <c r="L162" s="44"/>
      <c r="M162" s="250" t="s">
        <v>1</v>
      </c>
      <c r="N162" s="251" t="s">
        <v>38</v>
      </c>
      <c r="O162" s="91"/>
      <c r="P162" s="252">
        <f>O162*H162</f>
        <v>0</v>
      </c>
      <c r="Q162" s="252">
        <v>0.00149</v>
      </c>
      <c r="R162" s="252">
        <f>Q162*H162</f>
        <v>0.13357850000000002</v>
      </c>
      <c r="S162" s="252">
        <v>0</v>
      </c>
      <c r="T162" s="25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4" t="s">
        <v>144</v>
      </c>
      <c r="AT162" s="254" t="s">
        <v>139</v>
      </c>
      <c r="AU162" s="254" t="s">
        <v>83</v>
      </c>
      <c r="AY162" s="17" t="s">
        <v>137</v>
      </c>
      <c r="BE162" s="255">
        <f>IF(N162="základní",J162,0)</f>
        <v>0</v>
      </c>
      <c r="BF162" s="255">
        <f>IF(N162="snížená",J162,0)</f>
        <v>0</v>
      </c>
      <c r="BG162" s="255">
        <f>IF(N162="zákl. přenesená",J162,0)</f>
        <v>0</v>
      </c>
      <c r="BH162" s="255">
        <f>IF(N162="sníž. přenesená",J162,0)</f>
        <v>0</v>
      </c>
      <c r="BI162" s="255">
        <f>IF(N162="nulová",J162,0)</f>
        <v>0</v>
      </c>
      <c r="BJ162" s="17" t="s">
        <v>81</v>
      </c>
      <c r="BK162" s="255">
        <f>ROUND(I162*H162,2)</f>
        <v>0</v>
      </c>
      <c r="BL162" s="17" t="s">
        <v>144</v>
      </c>
      <c r="BM162" s="254" t="s">
        <v>799</v>
      </c>
    </row>
    <row r="163" s="14" customFormat="1">
      <c r="A163" s="14"/>
      <c r="B163" s="267"/>
      <c r="C163" s="268"/>
      <c r="D163" s="258" t="s">
        <v>146</v>
      </c>
      <c r="E163" s="269" t="s">
        <v>1</v>
      </c>
      <c r="F163" s="270" t="s">
        <v>800</v>
      </c>
      <c r="G163" s="268"/>
      <c r="H163" s="271">
        <v>52.25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7" t="s">
        <v>146</v>
      </c>
      <c r="AU163" s="277" t="s">
        <v>83</v>
      </c>
      <c r="AV163" s="14" t="s">
        <v>83</v>
      </c>
      <c r="AW163" s="14" t="s">
        <v>30</v>
      </c>
      <c r="AX163" s="14" t="s">
        <v>73</v>
      </c>
      <c r="AY163" s="277" t="s">
        <v>137</v>
      </c>
    </row>
    <row r="164" s="14" customFormat="1">
      <c r="A164" s="14"/>
      <c r="B164" s="267"/>
      <c r="C164" s="268"/>
      <c r="D164" s="258" t="s">
        <v>146</v>
      </c>
      <c r="E164" s="269" t="s">
        <v>1</v>
      </c>
      <c r="F164" s="270" t="s">
        <v>801</v>
      </c>
      <c r="G164" s="268"/>
      <c r="H164" s="271">
        <v>37.399999999999999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7" t="s">
        <v>146</v>
      </c>
      <c r="AU164" s="277" t="s">
        <v>83</v>
      </c>
      <c r="AV164" s="14" t="s">
        <v>83</v>
      </c>
      <c r="AW164" s="14" t="s">
        <v>30</v>
      </c>
      <c r="AX164" s="14" t="s">
        <v>73</v>
      </c>
      <c r="AY164" s="277" t="s">
        <v>137</v>
      </c>
    </row>
    <row r="165" s="15" customFormat="1">
      <c r="A165" s="15"/>
      <c r="B165" s="278"/>
      <c r="C165" s="279"/>
      <c r="D165" s="258" t="s">
        <v>146</v>
      </c>
      <c r="E165" s="280" t="s">
        <v>1</v>
      </c>
      <c r="F165" s="281" t="s">
        <v>150</v>
      </c>
      <c r="G165" s="279"/>
      <c r="H165" s="282">
        <v>89.650000000000006</v>
      </c>
      <c r="I165" s="283"/>
      <c r="J165" s="279"/>
      <c r="K165" s="279"/>
      <c r="L165" s="284"/>
      <c r="M165" s="285"/>
      <c r="N165" s="286"/>
      <c r="O165" s="286"/>
      <c r="P165" s="286"/>
      <c r="Q165" s="286"/>
      <c r="R165" s="286"/>
      <c r="S165" s="286"/>
      <c r="T165" s="28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8" t="s">
        <v>146</v>
      </c>
      <c r="AU165" s="288" t="s">
        <v>83</v>
      </c>
      <c r="AV165" s="15" t="s">
        <v>144</v>
      </c>
      <c r="AW165" s="15" t="s">
        <v>30</v>
      </c>
      <c r="AX165" s="15" t="s">
        <v>81</v>
      </c>
      <c r="AY165" s="288" t="s">
        <v>137</v>
      </c>
    </row>
    <row r="166" s="2" customFormat="1" ht="16.5" customHeight="1">
      <c r="A166" s="38"/>
      <c r="B166" s="39"/>
      <c r="C166" s="243" t="s">
        <v>204</v>
      </c>
      <c r="D166" s="243" t="s">
        <v>139</v>
      </c>
      <c r="E166" s="244" t="s">
        <v>802</v>
      </c>
      <c r="F166" s="245" t="s">
        <v>803</v>
      </c>
      <c r="G166" s="246" t="s">
        <v>142</v>
      </c>
      <c r="H166" s="247">
        <v>89.650000000000006</v>
      </c>
      <c r="I166" s="248"/>
      <c r="J166" s="249">
        <f>ROUND(I166*H166,2)</f>
        <v>0</v>
      </c>
      <c r="K166" s="245" t="s">
        <v>143</v>
      </c>
      <c r="L166" s="44"/>
      <c r="M166" s="250" t="s">
        <v>1</v>
      </c>
      <c r="N166" s="251" t="s">
        <v>38</v>
      </c>
      <c r="O166" s="91"/>
      <c r="P166" s="252">
        <f>O166*H166</f>
        <v>0</v>
      </c>
      <c r="Q166" s="252">
        <v>0</v>
      </c>
      <c r="R166" s="252">
        <f>Q166*H166</f>
        <v>0</v>
      </c>
      <c r="S166" s="252">
        <v>0</v>
      </c>
      <c r="T166" s="25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4" t="s">
        <v>144</v>
      </c>
      <c r="AT166" s="254" t="s">
        <v>139</v>
      </c>
      <c r="AU166" s="254" t="s">
        <v>83</v>
      </c>
      <c r="AY166" s="17" t="s">
        <v>137</v>
      </c>
      <c r="BE166" s="255">
        <f>IF(N166="základní",J166,0)</f>
        <v>0</v>
      </c>
      <c r="BF166" s="255">
        <f>IF(N166="snížená",J166,0)</f>
        <v>0</v>
      </c>
      <c r="BG166" s="255">
        <f>IF(N166="zákl. přenesená",J166,0)</f>
        <v>0</v>
      </c>
      <c r="BH166" s="255">
        <f>IF(N166="sníž. přenesená",J166,0)</f>
        <v>0</v>
      </c>
      <c r="BI166" s="255">
        <f>IF(N166="nulová",J166,0)</f>
        <v>0</v>
      </c>
      <c r="BJ166" s="17" t="s">
        <v>81</v>
      </c>
      <c r="BK166" s="255">
        <f>ROUND(I166*H166,2)</f>
        <v>0</v>
      </c>
      <c r="BL166" s="17" t="s">
        <v>144</v>
      </c>
      <c r="BM166" s="254" t="s">
        <v>804</v>
      </c>
    </row>
    <row r="167" s="2" customFormat="1" ht="16.5" customHeight="1">
      <c r="A167" s="38"/>
      <c r="B167" s="39"/>
      <c r="C167" s="243" t="s">
        <v>218</v>
      </c>
      <c r="D167" s="243" t="s">
        <v>139</v>
      </c>
      <c r="E167" s="244" t="s">
        <v>805</v>
      </c>
      <c r="F167" s="245" t="s">
        <v>806</v>
      </c>
      <c r="G167" s="246" t="s">
        <v>196</v>
      </c>
      <c r="H167" s="247">
        <v>81.614999999999995</v>
      </c>
      <c r="I167" s="248"/>
      <c r="J167" s="249">
        <f>ROUND(I167*H167,2)</f>
        <v>0</v>
      </c>
      <c r="K167" s="245" t="s">
        <v>143</v>
      </c>
      <c r="L167" s="44"/>
      <c r="M167" s="250" t="s">
        <v>1</v>
      </c>
      <c r="N167" s="251" t="s">
        <v>38</v>
      </c>
      <c r="O167" s="91"/>
      <c r="P167" s="252">
        <f>O167*H167</f>
        <v>0</v>
      </c>
      <c r="Q167" s="252">
        <v>0.0013600000000000001</v>
      </c>
      <c r="R167" s="252">
        <f>Q167*H167</f>
        <v>0.1109964</v>
      </c>
      <c r="S167" s="252">
        <v>0</v>
      </c>
      <c r="T167" s="25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4" t="s">
        <v>144</v>
      </c>
      <c r="AT167" s="254" t="s">
        <v>139</v>
      </c>
      <c r="AU167" s="254" t="s">
        <v>83</v>
      </c>
      <c r="AY167" s="17" t="s">
        <v>137</v>
      </c>
      <c r="BE167" s="255">
        <f>IF(N167="základní",J167,0)</f>
        <v>0</v>
      </c>
      <c r="BF167" s="255">
        <f>IF(N167="snížená",J167,0)</f>
        <v>0</v>
      </c>
      <c r="BG167" s="255">
        <f>IF(N167="zákl. přenesená",J167,0)</f>
        <v>0</v>
      </c>
      <c r="BH167" s="255">
        <f>IF(N167="sníž. přenesená",J167,0)</f>
        <v>0</v>
      </c>
      <c r="BI167" s="255">
        <f>IF(N167="nulová",J167,0)</f>
        <v>0</v>
      </c>
      <c r="BJ167" s="17" t="s">
        <v>81</v>
      </c>
      <c r="BK167" s="255">
        <f>ROUND(I167*H167,2)</f>
        <v>0</v>
      </c>
      <c r="BL167" s="17" t="s">
        <v>144</v>
      </c>
      <c r="BM167" s="254" t="s">
        <v>807</v>
      </c>
    </row>
    <row r="168" s="14" customFormat="1">
      <c r="A168" s="14"/>
      <c r="B168" s="267"/>
      <c r="C168" s="268"/>
      <c r="D168" s="258" t="s">
        <v>146</v>
      </c>
      <c r="E168" s="269" t="s">
        <v>1</v>
      </c>
      <c r="F168" s="270" t="s">
        <v>770</v>
      </c>
      <c r="G168" s="268"/>
      <c r="H168" s="271">
        <v>61.215000000000003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7" t="s">
        <v>146</v>
      </c>
      <c r="AU168" s="277" t="s">
        <v>83</v>
      </c>
      <c r="AV168" s="14" t="s">
        <v>83</v>
      </c>
      <c r="AW168" s="14" t="s">
        <v>30</v>
      </c>
      <c r="AX168" s="14" t="s">
        <v>73</v>
      </c>
      <c r="AY168" s="277" t="s">
        <v>137</v>
      </c>
    </row>
    <row r="169" s="14" customFormat="1">
      <c r="A169" s="14"/>
      <c r="B169" s="267"/>
      <c r="C169" s="268"/>
      <c r="D169" s="258" t="s">
        <v>146</v>
      </c>
      <c r="E169" s="269" t="s">
        <v>1</v>
      </c>
      <c r="F169" s="270" t="s">
        <v>771</v>
      </c>
      <c r="G169" s="268"/>
      <c r="H169" s="271">
        <v>20.399999999999999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7" t="s">
        <v>146</v>
      </c>
      <c r="AU169" s="277" t="s">
        <v>83</v>
      </c>
      <c r="AV169" s="14" t="s">
        <v>83</v>
      </c>
      <c r="AW169" s="14" t="s">
        <v>30</v>
      </c>
      <c r="AX169" s="14" t="s">
        <v>73</v>
      </c>
      <c r="AY169" s="277" t="s">
        <v>137</v>
      </c>
    </row>
    <row r="170" s="15" customFormat="1">
      <c r="A170" s="15"/>
      <c r="B170" s="278"/>
      <c r="C170" s="279"/>
      <c r="D170" s="258" t="s">
        <v>146</v>
      </c>
      <c r="E170" s="280" t="s">
        <v>1</v>
      </c>
      <c r="F170" s="281" t="s">
        <v>150</v>
      </c>
      <c r="G170" s="279"/>
      <c r="H170" s="282">
        <v>81.614999999999995</v>
      </c>
      <c r="I170" s="283"/>
      <c r="J170" s="279"/>
      <c r="K170" s="279"/>
      <c r="L170" s="284"/>
      <c r="M170" s="285"/>
      <c r="N170" s="286"/>
      <c r="O170" s="286"/>
      <c r="P170" s="286"/>
      <c r="Q170" s="286"/>
      <c r="R170" s="286"/>
      <c r="S170" s="286"/>
      <c r="T170" s="28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8" t="s">
        <v>146</v>
      </c>
      <c r="AU170" s="288" t="s">
        <v>83</v>
      </c>
      <c r="AV170" s="15" t="s">
        <v>144</v>
      </c>
      <c r="AW170" s="15" t="s">
        <v>30</v>
      </c>
      <c r="AX170" s="15" t="s">
        <v>81</v>
      </c>
      <c r="AY170" s="288" t="s">
        <v>137</v>
      </c>
    </row>
    <row r="171" s="2" customFormat="1" ht="24" customHeight="1">
      <c r="A171" s="38"/>
      <c r="B171" s="39"/>
      <c r="C171" s="243" t="s">
        <v>223</v>
      </c>
      <c r="D171" s="243" t="s">
        <v>139</v>
      </c>
      <c r="E171" s="244" t="s">
        <v>808</v>
      </c>
      <c r="F171" s="245" t="s">
        <v>809</v>
      </c>
      <c r="G171" s="246" t="s">
        <v>196</v>
      </c>
      <c r="H171" s="247">
        <v>81.614999999999995</v>
      </c>
      <c r="I171" s="248"/>
      <c r="J171" s="249">
        <f>ROUND(I171*H171,2)</f>
        <v>0</v>
      </c>
      <c r="K171" s="245" t="s">
        <v>143</v>
      </c>
      <c r="L171" s="44"/>
      <c r="M171" s="250" t="s">
        <v>1</v>
      </c>
      <c r="N171" s="251" t="s">
        <v>38</v>
      </c>
      <c r="O171" s="91"/>
      <c r="P171" s="252">
        <f>O171*H171</f>
        <v>0</v>
      </c>
      <c r="Q171" s="252">
        <v>0</v>
      </c>
      <c r="R171" s="252">
        <f>Q171*H171</f>
        <v>0</v>
      </c>
      <c r="S171" s="252">
        <v>0</v>
      </c>
      <c r="T171" s="25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4" t="s">
        <v>144</v>
      </c>
      <c r="AT171" s="254" t="s">
        <v>139</v>
      </c>
      <c r="AU171" s="254" t="s">
        <v>83</v>
      </c>
      <c r="AY171" s="17" t="s">
        <v>137</v>
      </c>
      <c r="BE171" s="255">
        <f>IF(N171="základní",J171,0)</f>
        <v>0</v>
      </c>
      <c r="BF171" s="255">
        <f>IF(N171="snížená",J171,0)</f>
        <v>0</v>
      </c>
      <c r="BG171" s="255">
        <f>IF(N171="zákl. přenesená",J171,0)</f>
        <v>0</v>
      </c>
      <c r="BH171" s="255">
        <f>IF(N171="sníž. přenesená",J171,0)</f>
        <v>0</v>
      </c>
      <c r="BI171" s="255">
        <f>IF(N171="nulová",J171,0)</f>
        <v>0</v>
      </c>
      <c r="BJ171" s="17" t="s">
        <v>81</v>
      </c>
      <c r="BK171" s="255">
        <f>ROUND(I171*H171,2)</f>
        <v>0</v>
      </c>
      <c r="BL171" s="17" t="s">
        <v>144</v>
      </c>
      <c r="BM171" s="254" t="s">
        <v>810</v>
      </c>
    </row>
    <row r="172" s="2" customFormat="1" ht="24" customHeight="1">
      <c r="A172" s="38"/>
      <c r="B172" s="39"/>
      <c r="C172" s="243" t="s">
        <v>8</v>
      </c>
      <c r="D172" s="243" t="s">
        <v>139</v>
      </c>
      <c r="E172" s="244" t="s">
        <v>339</v>
      </c>
      <c r="F172" s="245" t="s">
        <v>340</v>
      </c>
      <c r="G172" s="246" t="s">
        <v>196</v>
      </c>
      <c r="H172" s="247">
        <v>87.055000000000007</v>
      </c>
      <c r="I172" s="248"/>
      <c r="J172" s="249">
        <f>ROUND(I172*H172,2)</f>
        <v>0</v>
      </c>
      <c r="K172" s="245" t="s">
        <v>143</v>
      </c>
      <c r="L172" s="44"/>
      <c r="M172" s="250" t="s">
        <v>1</v>
      </c>
      <c r="N172" s="251" t="s">
        <v>38</v>
      </c>
      <c r="O172" s="91"/>
      <c r="P172" s="252">
        <f>O172*H172</f>
        <v>0</v>
      </c>
      <c r="Q172" s="252">
        <v>0</v>
      </c>
      <c r="R172" s="252">
        <f>Q172*H172</f>
        <v>0</v>
      </c>
      <c r="S172" s="252">
        <v>0</v>
      </c>
      <c r="T172" s="25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4" t="s">
        <v>144</v>
      </c>
      <c r="AT172" s="254" t="s">
        <v>139</v>
      </c>
      <c r="AU172" s="254" t="s">
        <v>83</v>
      </c>
      <c r="AY172" s="17" t="s">
        <v>137</v>
      </c>
      <c r="BE172" s="255">
        <f>IF(N172="základní",J172,0)</f>
        <v>0</v>
      </c>
      <c r="BF172" s="255">
        <f>IF(N172="snížená",J172,0)</f>
        <v>0</v>
      </c>
      <c r="BG172" s="255">
        <f>IF(N172="zákl. přenesená",J172,0)</f>
        <v>0</v>
      </c>
      <c r="BH172" s="255">
        <f>IF(N172="sníž. přenesená",J172,0)</f>
        <v>0</v>
      </c>
      <c r="BI172" s="255">
        <f>IF(N172="nulová",J172,0)</f>
        <v>0</v>
      </c>
      <c r="BJ172" s="17" t="s">
        <v>81</v>
      </c>
      <c r="BK172" s="255">
        <f>ROUND(I172*H172,2)</f>
        <v>0</v>
      </c>
      <c r="BL172" s="17" t="s">
        <v>144</v>
      </c>
      <c r="BM172" s="254" t="s">
        <v>811</v>
      </c>
    </row>
    <row r="173" s="14" customFormat="1">
      <c r="A173" s="14"/>
      <c r="B173" s="267"/>
      <c r="C173" s="268"/>
      <c r="D173" s="258" t="s">
        <v>146</v>
      </c>
      <c r="E173" s="269" t="s">
        <v>1</v>
      </c>
      <c r="F173" s="270" t="s">
        <v>812</v>
      </c>
      <c r="G173" s="268"/>
      <c r="H173" s="271">
        <v>87.055000000000007</v>
      </c>
      <c r="I173" s="272"/>
      <c r="J173" s="268"/>
      <c r="K173" s="268"/>
      <c r="L173" s="273"/>
      <c r="M173" s="274"/>
      <c r="N173" s="275"/>
      <c r="O173" s="275"/>
      <c r="P173" s="275"/>
      <c r="Q173" s="275"/>
      <c r="R173" s="275"/>
      <c r="S173" s="275"/>
      <c r="T173" s="27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7" t="s">
        <v>146</v>
      </c>
      <c r="AU173" s="277" t="s">
        <v>83</v>
      </c>
      <c r="AV173" s="14" t="s">
        <v>83</v>
      </c>
      <c r="AW173" s="14" t="s">
        <v>30</v>
      </c>
      <c r="AX173" s="14" t="s">
        <v>73</v>
      </c>
      <c r="AY173" s="277" t="s">
        <v>137</v>
      </c>
    </row>
    <row r="174" s="15" customFormat="1">
      <c r="A174" s="15"/>
      <c r="B174" s="278"/>
      <c r="C174" s="279"/>
      <c r="D174" s="258" t="s">
        <v>146</v>
      </c>
      <c r="E174" s="280" t="s">
        <v>1</v>
      </c>
      <c r="F174" s="281" t="s">
        <v>150</v>
      </c>
      <c r="G174" s="279"/>
      <c r="H174" s="282">
        <v>87.055000000000007</v>
      </c>
      <c r="I174" s="283"/>
      <c r="J174" s="279"/>
      <c r="K174" s="279"/>
      <c r="L174" s="284"/>
      <c r="M174" s="285"/>
      <c r="N174" s="286"/>
      <c r="O174" s="286"/>
      <c r="P174" s="286"/>
      <c r="Q174" s="286"/>
      <c r="R174" s="286"/>
      <c r="S174" s="286"/>
      <c r="T174" s="28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8" t="s">
        <v>146</v>
      </c>
      <c r="AU174" s="288" t="s">
        <v>83</v>
      </c>
      <c r="AV174" s="15" t="s">
        <v>144</v>
      </c>
      <c r="AW174" s="15" t="s">
        <v>30</v>
      </c>
      <c r="AX174" s="15" t="s">
        <v>81</v>
      </c>
      <c r="AY174" s="288" t="s">
        <v>137</v>
      </c>
    </row>
    <row r="175" s="2" customFormat="1" ht="24" customHeight="1">
      <c r="A175" s="38"/>
      <c r="B175" s="39"/>
      <c r="C175" s="243" t="s">
        <v>231</v>
      </c>
      <c r="D175" s="243" t="s">
        <v>139</v>
      </c>
      <c r="E175" s="244" t="s">
        <v>344</v>
      </c>
      <c r="F175" s="245" t="s">
        <v>345</v>
      </c>
      <c r="G175" s="246" t="s">
        <v>196</v>
      </c>
      <c r="H175" s="247">
        <v>108.408</v>
      </c>
      <c r="I175" s="248"/>
      <c r="J175" s="249">
        <f>ROUND(I175*H175,2)</f>
        <v>0</v>
      </c>
      <c r="K175" s="245" t="s">
        <v>143</v>
      </c>
      <c r="L175" s="44"/>
      <c r="M175" s="250" t="s">
        <v>1</v>
      </c>
      <c r="N175" s="251" t="s">
        <v>38</v>
      </c>
      <c r="O175" s="91"/>
      <c r="P175" s="252">
        <f>O175*H175</f>
        <v>0</v>
      </c>
      <c r="Q175" s="252">
        <v>0</v>
      </c>
      <c r="R175" s="252">
        <f>Q175*H175</f>
        <v>0</v>
      </c>
      <c r="S175" s="252">
        <v>0</v>
      </c>
      <c r="T175" s="25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4" t="s">
        <v>144</v>
      </c>
      <c r="AT175" s="254" t="s">
        <v>139</v>
      </c>
      <c r="AU175" s="254" t="s">
        <v>83</v>
      </c>
      <c r="AY175" s="17" t="s">
        <v>137</v>
      </c>
      <c r="BE175" s="255">
        <f>IF(N175="základní",J175,0)</f>
        <v>0</v>
      </c>
      <c r="BF175" s="255">
        <f>IF(N175="snížená",J175,0)</f>
        <v>0</v>
      </c>
      <c r="BG175" s="255">
        <f>IF(N175="zákl. přenesená",J175,0)</f>
        <v>0</v>
      </c>
      <c r="BH175" s="255">
        <f>IF(N175="sníž. přenesená",J175,0)</f>
        <v>0</v>
      </c>
      <c r="BI175" s="255">
        <f>IF(N175="nulová",J175,0)</f>
        <v>0</v>
      </c>
      <c r="BJ175" s="17" t="s">
        <v>81</v>
      </c>
      <c r="BK175" s="255">
        <f>ROUND(I175*H175,2)</f>
        <v>0</v>
      </c>
      <c r="BL175" s="17" t="s">
        <v>144</v>
      </c>
      <c r="BM175" s="254" t="s">
        <v>813</v>
      </c>
    </row>
    <row r="176" s="14" customFormat="1">
      <c r="A176" s="14"/>
      <c r="B176" s="267"/>
      <c r="C176" s="268"/>
      <c r="D176" s="258" t="s">
        <v>146</v>
      </c>
      <c r="E176" s="269" t="s">
        <v>1</v>
      </c>
      <c r="F176" s="270" t="s">
        <v>814</v>
      </c>
      <c r="G176" s="268"/>
      <c r="H176" s="271">
        <v>99.888000000000005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7" t="s">
        <v>146</v>
      </c>
      <c r="AU176" s="277" t="s">
        <v>83</v>
      </c>
      <c r="AV176" s="14" t="s">
        <v>83</v>
      </c>
      <c r="AW176" s="14" t="s">
        <v>30</v>
      </c>
      <c r="AX176" s="14" t="s">
        <v>73</v>
      </c>
      <c r="AY176" s="277" t="s">
        <v>137</v>
      </c>
    </row>
    <row r="177" s="14" customFormat="1">
      <c r="A177" s="14"/>
      <c r="B177" s="267"/>
      <c r="C177" s="268"/>
      <c r="D177" s="258" t="s">
        <v>146</v>
      </c>
      <c r="E177" s="269" t="s">
        <v>1</v>
      </c>
      <c r="F177" s="270" t="s">
        <v>815</v>
      </c>
      <c r="G177" s="268"/>
      <c r="H177" s="271">
        <v>7.7999999999999998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7" t="s">
        <v>146</v>
      </c>
      <c r="AU177" s="277" t="s">
        <v>83</v>
      </c>
      <c r="AV177" s="14" t="s">
        <v>83</v>
      </c>
      <c r="AW177" s="14" t="s">
        <v>30</v>
      </c>
      <c r="AX177" s="14" t="s">
        <v>73</v>
      </c>
      <c r="AY177" s="277" t="s">
        <v>137</v>
      </c>
    </row>
    <row r="178" s="14" customFormat="1">
      <c r="A178" s="14"/>
      <c r="B178" s="267"/>
      <c r="C178" s="268"/>
      <c r="D178" s="258" t="s">
        <v>146</v>
      </c>
      <c r="E178" s="269" t="s">
        <v>1</v>
      </c>
      <c r="F178" s="270" t="s">
        <v>816</v>
      </c>
      <c r="G178" s="268"/>
      <c r="H178" s="271">
        <v>0.71999999999999997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7" t="s">
        <v>146</v>
      </c>
      <c r="AU178" s="277" t="s">
        <v>83</v>
      </c>
      <c r="AV178" s="14" t="s">
        <v>83</v>
      </c>
      <c r="AW178" s="14" t="s">
        <v>30</v>
      </c>
      <c r="AX178" s="14" t="s">
        <v>73</v>
      </c>
      <c r="AY178" s="277" t="s">
        <v>137</v>
      </c>
    </row>
    <row r="179" s="15" customFormat="1">
      <c r="A179" s="15"/>
      <c r="B179" s="278"/>
      <c r="C179" s="279"/>
      <c r="D179" s="258" t="s">
        <v>146</v>
      </c>
      <c r="E179" s="280" t="s">
        <v>1</v>
      </c>
      <c r="F179" s="281" t="s">
        <v>150</v>
      </c>
      <c r="G179" s="279"/>
      <c r="H179" s="282">
        <v>108.408</v>
      </c>
      <c r="I179" s="283"/>
      <c r="J179" s="279"/>
      <c r="K179" s="279"/>
      <c r="L179" s="284"/>
      <c r="M179" s="285"/>
      <c r="N179" s="286"/>
      <c r="O179" s="286"/>
      <c r="P179" s="286"/>
      <c r="Q179" s="286"/>
      <c r="R179" s="286"/>
      <c r="S179" s="286"/>
      <c r="T179" s="28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8" t="s">
        <v>146</v>
      </c>
      <c r="AU179" s="288" t="s">
        <v>83</v>
      </c>
      <c r="AV179" s="15" t="s">
        <v>144</v>
      </c>
      <c r="AW179" s="15" t="s">
        <v>30</v>
      </c>
      <c r="AX179" s="15" t="s">
        <v>81</v>
      </c>
      <c r="AY179" s="288" t="s">
        <v>137</v>
      </c>
    </row>
    <row r="180" s="2" customFormat="1" ht="24" customHeight="1">
      <c r="A180" s="38"/>
      <c r="B180" s="39"/>
      <c r="C180" s="243" t="s">
        <v>250</v>
      </c>
      <c r="D180" s="243" t="s">
        <v>139</v>
      </c>
      <c r="E180" s="244" t="s">
        <v>350</v>
      </c>
      <c r="F180" s="245" t="s">
        <v>351</v>
      </c>
      <c r="G180" s="246" t="s">
        <v>196</v>
      </c>
      <c r="H180" s="247">
        <v>37.110999999999997</v>
      </c>
      <c r="I180" s="248"/>
      <c r="J180" s="249">
        <f>ROUND(I180*H180,2)</f>
        <v>0</v>
      </c>
      <c r="K180" s="245" t="s">
        <v>143</v>
      </c>
      <c r="L180" s="44"/>
      <c r="M180" s="250" t="s">
        <v>1</v>
      </c>
      <c r="N180" s="251" t="s">
        <v>38</v>
      </c>
      <c r="O180" s="91"/>
      <c r="P180" s="252">
        <f>O180*H180</f>
        <v>0</v>
      </c>
      <c r="Q180" s="252">
        <v>0</v>
      </c>
      <c r="R180" s="252">
        <f>Q180*H180</f>
        <v>0</v>
      </c>
      <c r="S180" s="252">
        <v>0</v>
      </c>
      <c r="T180" s="25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4" t="s">
        <v>144</v>
      </c>
      <c r="AT180" s="254" t="s">
        <v>139</v>
      </c>
      <c r="AU180" s="254" t="s">
        <v>83</v>
      </c>
      <c r="AY180" s="17" t="s">
        <v>137</v>
      </c>
      <c r="BE180" s="255">
        <f>IF(N180="základní",J180,0)</f>
        <v>0</v>
      </c>
      <c r="BF180" s="255">
        <f>IF(N180="snížená",J180,0)</f>
        <v>0</v>
      </c>
      <c r="BG180" s="255">
        <f>IF(N180="zákl. přenesená",J180,0)</f>
        <v>0</v>
      </c>
      <c r="BH180" s="255">
        <f>IF(N180="sníž. přenesená",J180,0)</f>
        <v>0</v>
      </c>
      <c r="BI180" s="255">
        <f>IF(N180="nulová",J180,0)</f>
        <v>0</v>
      </c>
      <c r="BJ180" s="17" t="s">
        <v>81</v>
      </c>
      <c r="BK180" s="255">
        <f>ROUND(I180*H180,2)</f>
        <v>0</v>
      </c>
      <c r="BL180" s="17" t="s">
        <v>144</v>
      </c>
      <c r="BM180" s="254" t="s">
        <v>817</v>
      </c>
    </row>
    <row r="181" s="14" customFormat="1">
      <c r="A181" s="14"/>
      <c r="B181" s="267"/>
      <c r="C181" s="268"/>
      <c r="D181" s="258" t="s">
        <v>146</v>
      </c>
      <c r="E181" s="269" t="s">
        <v>1</v>
      </c>
      <c r="F181" s="270" t="s">
        <v>818</v>
      </c>
      <c r="G181" s="268"/>
      <c r="H181" s="271">
        <v>37.110999999999997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7" t="s">
        <v>146</v>
      </c>
      <c r="AU181" s="277" t="s">
        <v>83</v>
      </c>
      <c r="AV181" s="14" t="s">
        <v>83</v>
      </c>
      <c r="AW181" s="14" t="s">
        <v>30</v>
      </c>
      <c r="AX181" s="14" t="s">
        <v>73</v>
      </c>
      <c r="AY181" s="277" t="s">
        <v>137</v>
      </c>
    </row>
    <row r="182" s="15" customFormat="1">
      <c r="A182" s="15"/>
      <c r="B182" s="278"/>
      <c r="C182" s="279"/>
      <c r="D182" s="258" t="s">
        <v>146</v>
      </c>
      <c r="E182" s="280" t="s">
        <v>1</v>
      </c>
      <c r="F182" s="281" t="s">
        <v>150</v>
      </c>
      <c r="G182" s="279"/>
      <c r="H182" s="282">
        <v>37.110999999999997</v>
      </c>
      <c r="I182" s="283"/>
      <c r="J182" s="279"/>
      <c r="K182" s="279"/>
      <c r="L182" s="284"/>
      <c r="M182" s="285"/>
      <c r="N182" s="286"/>
      <c r="O182" s="286"/>
      <c r="P182" s="286"/>
      <c r="Q182" s="286"/>
      <c r="R182" s="286"/>
      <c r="S182" s="286"/>
      <c r="T182" s="28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8" t="s">
        <v>146</v>
      </c>
      <c r="AU182" s="288" t="s">
        <v>83</v>
      </c>
      <c r="AV182" s="15" t="s">
        <v>144</v>
      </c>
      <c r="AW182" s="15" t="s">
        <v>30</v>
      </c>
      <c r="AX182" s="15" t="s">
        <v>81</v>
      </c>
      <c r="AY182" s="288" t="s">
        <v>137</v>
      </c>
    </row>
    <row r="183" s="2" customFormat="1" ht="24" customHeight="1">
      <c r="A183" s="38"/>
      <c r="B183" s="39"/>
      <c r="C183" s="243" t="s">
        <v>255</v>
      </c>
      <c r="D183" s="243" t="s">
        <v>139</v>
      </c>
      <c r="E183" s="244" t="s">
        <v>358</v>
      </c>
      <c r="F183" s="245" t="s">
        <v>359</v>
      </c>
      <c r="G183" s="246" t="s">
        <v>196</v>
      </c>
      <c r="H183" s="247">
        <v>371.10000000000002</v>
      </c>
      <c r="I183" s="248"/>
      <c r="J183" s="249">
        <f>ROUND(I183*H183,2)</f>
        <v>0</v>
      </c>
      <c r="K183" s="245" t="s">
        <v>143</v>
      </c>
      <c r="L183" s="44"/>
      <c r="M183" s="250" t="s">
        <v>1</v>
      </c>
      <c r="N183" s="251" t="s">
        <v>38</v>
      </c>
      <c r="O183" s="91"/>
      <c r="P183" s="252">
        <f>O183*H183</f>
        <v>0</v>
      </c>
      <c r="Q183" s="252">
        <v>0</v>
      </c>
      <c r="R183" s="252">
        <f>Q183*H183</f>
        <v>0</v>
      </c>
      <c r="S183" s="252">
        <v>0</v>
      </c>
      <c r="T183" s="253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4" t="s">
        <v>144</v>
      </c>
      <c r="AT183" s="254" t="s">
        <v>139</v>
      </c>
      <c r="AU183" s="254" t="s">
        <v>83</v>
      </c>
      <c r="AY183" s="17" t="s">
        <v>137</v>
      </c>
      <c r="BE183" s="255">
        <f>IF(N183="základní",J183,0)</f>
        <v>0</v>
      </c>
      <c r="BF183" s="255">
        <f>IF(N183="snížená",J183,0)</f>
        <v>0</v>
      </c>
      <c r="BG183" s="255">
        <f>IF(N183="zákl. přenesená",J183,0)</f>
        <v>0</v>
      </c>
      <c r="BH183" s="255">
        <f>IF(N183="sníž. přenesená",J183,0)</f>
        <v>0</v>
      </c>
      <c r="BI183" s="255">
        <f>IF(N183="nulová",J183,0)</f>
        <v>0</v>
      </c>
      <c r="BJ183" s="17" t="s">
        <v>81</v>
      </c>
      <c r="BK183" s="255">
        <f>ROUND(I183*H183,2)</f>
        <v>0</v>
      </c>
      <c r="BL183" s="17" t="s">
        <v>144</v>
      </c>
      <c r="BM183" s="254" t="s">
        <v>819</v>
      </c>
    </row>
    <row r="184" s="14" customFormat="1">
      <c r="A184" s="14"/>
      <c r="B184" s="267"/>
      <c r="C184" s="268"/>
      <c r="D184" s="258" t="s">
        <v>146</v>
      </c>
      <c r="E184" s="268"/>
      <c r="F184" s="270" t="s">
        <v>820</v>
      </c>
      <c r="G184" s="268"/>
      <c r="H184" s="271">
        <v>371.10000000000002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7" t="s">
        <v>146</v>
      </c>
      <c r="AU184" s="277" t="s">
        <v>83</v>
      </c>
      <c r="AV184" s="14" t="s">
        <v>83</v>
      </c>
      <c r="AW184" s="14" t="s">
        <v>4</v>
      </c>
      <c r="AX184" s="14" t="s">
        <v>81</v>
      </c>
      <c r="AY184" s="277" t="s">
        <v>137</v>
      </c>
    </row>
    <row r="185" s="2" customFormat="1" ht="16.5" customHeight="1">
      <c r="A185" s="38"/>
      <c r="B185" s="39"/>
      <c r="C185" s="243" t="s">
        <v>260</v>
      </c>
      <c r="D185" s="243" t="s">
        <v>139</v>
      </c>
      <c r="E185" s="244" t="s">
        <v>821</v>
      </c>
      <c r="F185" s="245" t="s">
        <v>822</v>
      </c>
      <c r="G185" s="246" t="s">
        <v>196</v>
      </c>
      <c r="H185" s="247">
        <v>58.463999999999999</v>
      </c>
      <c r="I185" s="248"/>
      <c r="J185" s="249">
        <f>ROUND(I185*H185,2)</f>
        <v>0</v>
      </c>
      <c r="K185" s="245" t="s">
        <v>143</v>
      </c>
      <c r="L185" s="44"/>
      <c r="M185" s="250" t="s">
        <v>1</v>
      </c>
      <c r="N185" s="251" t="s">
        <v>38</v>
      </c>
      <c r="O185" s="91"/>
      <c r="P185" s="252">
        <f>O185*H185</f>
        <v>0</v>
      </c>
      <c r="Q185" s="252">
        <v>0</v>
      </c>
      <c r="R185" s="252">
        <f>Q185*H185</f>
        <v>0</v>
      </c>
      <c r="S185" s="252">
        <v>0</v>
      </c>
      <c r="T185" s="253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4" t="s">
        <v>144</v>
      </c>
      <c r="AT185" s="254" t="s">
        <v>139</v>
      </c>
      <c r="AU185" s="254" t="s">
        <v>83</v>
      </c>
      <c r="AY185" s="17" t="s">
        <v>137</v>
      </c>
      <c r="BE185" s="255">
        <f>IF(N185="základní",J185,0)</f>
        <v>0</v>
      </c>
      <c r="BF185" s="255">
        <f>IF(N185="snížená",J185,0)</f>
        <v>0</v>
      </c>
      <c r="BG185" s="255">
        <f>IF(N185="zákl. přenesená",J185,0)</f>
        <v>0</v>
      </c>
      <c r="BH185" s="255">
        <f>IF(N185="sníž. přenesená",J185,0)</f>
        <v>0</v>
      </c>
      <c r="BI185" s="255">
        <f>IF(N185="nulová",J185,0)</f>
        <v>0</v>
      </c>
      <c r="BJ185" s="17" t="s">
        <v>81</v>
      </c>
      <c r="BK185" s="255">
        <f>ROUND(I185*H185,2)</f>
        <v>0</v>
      </c>
      <c r="BL185" s="17" t="s">
        <v>144</v>
      </c>
      <c r="BM185" s="254" t="s">
        <v>823</v>
      </c>
    </row>
    <row r="186" s="14" customFormat="1">
      <c r="A186" s="14"/>
      <c r="B186" s="267"/>
      <c r="C186" s="268"/>
      <c r="D186" s="258" t="s">
        <v>146</v>
      </c>
      <c r="E186" s="269" t="s">
        <v>1</v>
      </c>
      <c r="F186" s="270" t="s">
        <v>824</v>
      </c>
      <c r="G186" s="268"/>
      <c r="H186" s="271">
        <v>49.944000000000003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7" t="s">
        <v>146</v>
      </c>
      <c r="AU186" s="277" t="s">
        <v>83</v>
      </c>
      <c r="AV186" s="14" t="s">
        <v>83</v>
      </c>
      <c r="AW186" s="14" t="s">
        <v>30</v>
      </c>
      <c r="AX186" s="14" t="s">
        <v>73</v>
      </c>
      <c r="AY186" s="277" t="s">
        <v>137</v>
      </c>
    </row>
    <row r="187" s="14" customFormat="1">
      <c r="A187" s="14"/>
      <c r="B187" s="267"/>
      <c r="C187" s="268"/>
      <c r="D187" s="258" t="s">
        <v>146</v>
      </c>
      <c r="E187" s="269" t="s">
        <v>1</v>
      </c>
      <c r="F187" s="270" t="s">
        <v>815</v>
      </c>
      <c r="G187" s="268"/>
      <c r="H187" s="271">
        <v>7.7999999999999998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7" t="s">
        <v>146</v>
      </c>
      <c r="AU187" s="277" t="s">
        <v>83</v>
      </c>
      <c r="AV187" s="14" t="s">
        <v>83</v>
      </c>
      <c r="AW187" s="14" t="s">
        <v>30</v>
      </c>
      <c r="AX187" s="14" t="s">
        <v>73</v>
      </c>
      <c r="AY187" s="277" t="s">
        <v>137</v>
      </c>
    </row>
    <row r="188" s="14" customFormat="1">
      <c r="A188" s="14"/>
      <c r="B188" s="267"/>
      <c r="C188" s="268"/>
      <c r="D188" s="258" t="s">
        <v>146</v>
      </c>
      <c r="E188" s="269" t="s">
        <v>1</v>
      </c>
      <c r="F188" s="270" t="s">
        <v>816</v>
      </c>
      <c r="G188" s="268"/>
      <c r="H188" s="271">
        <v>0.71999999999999997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7" t="s">
        <v>146</v>
      </c>
      <c r="AU188" s="277" t="s">
        <v>83</v>
      </c>
      <c r="AV188" s="14" t="s">
        <v>83</v>
      </c>
      <c r="AW188" s="14" t="s">
        <v>30</v>
      </c>
      <c r="AX188" s="14" t="s">
        <v>73</v>
      </c>
      <c r="AY188" s="277" t="s">
        <v>137</v>
      </c>
    </row>
    <row r="189" s="15" customFormat="1">
      <c r="A189" s="15"/>
      <c r="B189" s="278"/>
      <c r="C189" s="279"/>
      <c r="D189" s="258" t="s">
        <v>146</v>
      </c>
      <c r="E189" s="280" t="s">
        <v>1</v>
      </c>
      <c r="F189" s="281" t="s">
        <v>150</v>
      </c>
      <c r="G189" s="279"/>
      <c r="H189" s="282">
        <v>58.463999999999999</v>
      </c>
      <c r="I189" s="283"/>
      <c r="J189" s="279"/>
      <c r="K189" s="279"/>
      <c r="L189" s="284"/>
      <c r="M189" s="285"/>
      <c r="N189" s="286"/>
      <c r="O189" s="286"/>
      <c r="P189" s="286"/>
      <c r="Q189" s="286"/>
      <c r="R189" s="286"/>
      <c r="S189" s="286"/>
      <c r="T189" s="28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8" t="s">
        <v>146</v>
      </c>
      <c r="AU189" s="288" t="s">
        <v>83</v>
      </c>
      <c r="AV189" s="15" t="s">
        <v>144</v>
      </c>
      <c r="AW189" s="15" t="s">
        <v>30</v>
      </c>
      <c r="AX189" s="15" t="s">
        <v>81</v>
      </c>
      <c r="AY189" s="288" t="s">
        <v>137</v>
      </c>
    </row>
    <row r="190" s="2" customFormat="1" ht="24" customHeight="1">
      <c r="A190" s="38"/>
      <c r="B190" s="39"/>
      <c r="C190" s="243" t="s">
        <v>264</v>
      </c>
      <c r="D190" s="243" t="s">
        <v>139</v>
      </c>
      <c r="E190" s="244" t="s">
        <v>368</v>
      </c>
      <c r="F190" s="245" t="s">
        <v>369</v>
      </c>
      <c r="G190" s="246" t="s">
        <v>370</v>
      </c>
      <c r="H190" s="247">
        <v>59.375999999999998</v>
      </c>
      <c r="I190" s="248"/>
      <c r="J190" s="249">
        <f>ROUND(I190*H190,2)</f>
        <v>0</v>
      </c>
      <c r="K190" s="245" t="s">
        <v>143</v>
      </c>
      <c r="L190" s="44"/>
      <c r="M190" s="250" t="s">
        <v>1</v>
      </c>
      <c r="N190" s="251" t="s">
        <v>38</v>
      </c>
      <c r="O190" s="91"/>
      <c r="P190" s="252">
        <f>O190*H190</f>
        <v>0</v>
      </c>
      <c r="Q190" s="252">
        <v>0</v>
      </c>
      <c r="R190" s="252">
        <f>Q190*H190</f>
        <v>0</v>
      </c>
      <c r="S190" s="252">
        <v>0</v>
      </c>
      <c r="T190" s="25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4" t="s">
        <v>144</v>
      </c>
      <c r="AT190" s="254" t="s">
        <v>139</v>
      </c>
      <c r="AU190" s="254" t="s">
        <v>83</v>
      </c>
      <c r="AY190" s="17" t="s">
        <v>137</v>
      </c>
      <c r="BE190" s="255">
        <f>IF(N190="základní",J190,0)</f>
        <v>0</v>
      </c>
      <c r="BF190" s="255">
        <f>IF(N190="snížená",J190,0)</f>
        <v>0</v>
      </c>
      <c r="BG190" s="255">
        <f>IF(N190="zákl. přenesená",J190,0)</f>
        <v>0</v>
      </c>
      <c r="BH190" s="255">
        <f>IF(N190="sníž. přenesená",J190,0)</f>
        <v>0</v>
      </c>
      <c r="BI190" s="255">
        <f>IF(N190="nulová",J190,0)</f>
        <v>0</v>
      </c>
      <c r="BJ190" s="17" t="s">
        <v>81</v>
      </c>
      <c r="BK190" s="255">
        <f>ROUND(I190*H190,2)</f>
        <v>0</v>
      </c>
      <c r="BL190" s="17" t="s">
        <v>144</v>
      </c>
      <c r="BM190" s="254" t="s">
        <v>825</v>
      </c>
    </row>
    <row r="191" s="14" customFormat="1">
      <c r="A191" s="14"/>
      <c r="B191" s="267"/>
      <c r="C191" s="268"/>
      <c r="D191" s="258" t="s">
        <v>146</v>
      </c>
      <c r="E191" s="269" t="s">
        <v>1</v>
      </c>
      <c r="F191" s="270" t="s">
        <v>826</v>
      </c>
      <c r="G191" s="268"/>
      <c r="H191" s="271">
        <v>59.375999999999998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7" t="s">
        <v>146</v>
      </c>
      <c r="AU191" s="277" t="s">
        <v>83</v>
      </c>
      <c r="AV191" s="14" t="s">
        <v>83</v>
      </c>
      <c r="AW191" s="14" t="s">
        <v>30</v>
      </c>
      <c r="AX191" s="14" t="s">
        <v>73</v>
      </c>
      <c r="AY191" s="277" t="s">
        <v>137</v>
      </c>
    </row>
    <row r="192" s="15" customFormat="1">
      <c r="A192" s="15"/>
      <c r="B192" s="278"/>
      <c r="C192" s="279"/>
      <c r="D192" s="258" t="s">
        <v>146</v>
      </c>
      <c r="E192" s="280" t="s">
        <v>1</v>
      </c>
      <c r="F192" s="281" t="s">
        <v>150</v>
      </c>
      <c r="G192" s="279"/>
      <c r="H192" s="282">
        <v>59.375999999999998</v>
      </c>
      <c r="I192" s="283"/>
      <c r="J192" s="279"/>
      <c r="K192" s="279"/>
      <c r="L192" s="284"/>
      <c r="M192" s="285"/>
      <c r="N192" s="286"/>
      <c r="O192" s="286"/>
      <c r="P192" s="286"/>
      <c r="Q192" s="286"/>
      <c r="R192" s="286"/>
      <c r="S192" s="286"/>
      <c r="T192" s="28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8" t="s">
        <v>146</v>
      </c>
      <c r="AU192" s="288" t="s">
        <v>83</v>
      </c>
      <c r="AV192" s="15" t="s">
        <v>144</v>
      </c>
      <c r="AW192" s="15" t="s">
        <v>30</v>
      </c>
      <c r="AX192" s="15" t="s">
        <v>81</v>
      </c>
      <c r="AY192" s="288" t="s">
        <v>137</v>
      </c>
    </row>
    <row r="193" s="2" customFormat="1" ht="24" customHeight="1">
      <c r="A193" s="38"/>
      <c r="B193" s="39"/>
      <c r="C193" s="243" t="s">
        <v>7</v>
      </c>
      <c r="D193" s="243" t="s">
        <v>139</v>
      </c>
      <c r="E193" s="244" t="s">
        <v>374</v>
      </c>
      <c r="F193" s="245" t="s">
        <v>375</v>
      </c>
      <c r="G193" s="246" t="s">
        <v>196</v>
      </c>
      <c r="H193" s="247">
        <v>57.744</v>
      </c>
      <c r="I193" s="248"/>
      <c r="J193" s="249">
        <f>ROUND(I193*H193,2)</f>
        <v>0</v>
      </c>
      <c r="K193" s="245" t="s">
        <v>143</v>
      </c>
      <c r="L193" s="44"/>
      <c r="M193" s="250" t="s">
        <v>1</v>
      </c>
      <c r="N193" s="251" t="s">
        <v>38</v>
      </c>
      <c r="O193" s="91"/>
      <c r="P193" s="252">
        <f>O193*H193</f>
        <v>0</v>
      </c>
      <c r="Q193" s="252">
        <v>0</v>
      </c>
      <c r="R193" s="252">
        <f>Q193*H193</f>
        <v>0</v>
      </c>
      <c r="S193" s="252">
        <v>0</v>
      </c>
      <c r="T193" s="25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4" t="s">
        <v>144</v>
      </c>
      <c r="AT193" s="254" t="s">
        <v>139</v>
      </c>
      <c r="AU193" s="254" t="s">
        <v>83</v>
      </c>
      <c r="AY193" s="17" t="s">
        <v>137</v>
      </c>
      <c r="BE193" s="255">
        <f>IF(N193="základní",J193,0)</f>
        <v>0</v>
      </c>
      <c r="BF193" s="255">
        <f>IF(N193="snížená",J193,0)</f>
        <v>0</v>
      </c>
      <c r="BG193" s="255">
        <f>IF(N193="zákl. přenesená",J193,0)</f>
        <v>0</v>
      </c>
      <c r="BH193" s="255">
        <f>IF(N193="sníž. přenesená",J193,0)</f>
        <v>0</v>
      </c>
      <c r="BI193" s="255">
        <f>IF(N193="nulová",J193,0)</f>
        <v>0</v>
      </c>
      <c r="BJ193" s="17" t="s">
        <v>81</v>
      </c>
      <c r="BK193" s="255">
        <f>ROUND(I193*H193,2)</f>
        <v>0</v>
      </c>
      <c r="BL193" s="17" t="s">
        <v>144</v>
      </c>
      <c r="BM193" s="254" t="s">
        <v>827</v>
      </c>
    </row>
    <row r="194" s="14" customFormat="1">
      <c r="A194" s="14"/>
      <c r="B194" s="267"/>
      <c r="C194" s="268"/>
      <c r="D194" s="258" t="s">
        <v>146</v>
      </c>
      <c r="E194" s="269" t="s">
        <v>1</v>
      </c>
      <c r="F194" s="270" t="s">
        <v>828</v>
      </c>
      <c r="G194" s="268"/>
      <c r="H194" s="271">
        <v>87.055000000000007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7" t="s">
        <v>146</v>
      </c>
      <c r="AU194" s="277" t="s">
        <v>83</v>
      </c>
      <c r="AV194" s="14" t="s">
        <v>83</v>
      </c>
      <c r="AW194" s="14" t="s">
        <v>30</v>
      </c>
      <c r="AX194" s="14" t="s">
        <v>73</v>
      </c>
      <c r="AY194" s="277" t="s">
        <v>137</v>
      </c>
    </row>
    <row r="195" s="14" customFormat="1">
      <c r="A195" s="14"/>
      <c r="B195" s="267"/>
      <c r="C195" s="268"/>
      <c r="D195" s="258" t="s">
        <v>146</v>
      </c>
      <c r="E195" s="269" t="s">
        <v>1</v>
      </c>
      <c r="F195" s="270" t="s">
        <v>829</v>
      </c>
      <c r="G195" s="268"/>
      <c r="H195" s="271">
        <v>-29.311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7" t="s">
        <v>146</v>
      </c>
      <c r="AU195" s="277" t="s">
        <v>83</v>
      </c>
      <c r="AV195" s="14" t="s">
        <v>83</v>
      </c>
      <c r="AW195" s="14" t="s">
        <v>30</v>
      </c>
      <c r="AX195" s="14" t="s">
        <v>73</v>
      </c>
      <c r="AY195" s="277" t="s">
        <v>137</v>
      </c>
    </row>
    <row r="196" s="15" customFormat="1">
      <c r="A196" s="15"/>
      <c r="B196" s="278"/>
      <c r="C196" s="279"/>
      <c r="D196" s="258" t="s">
        <v>146</v>
      </c>
      <c r="E196" s="280" t="s">
        <v>1</v>
      </c>
      <c r="F196" s="281" t="s">
        <v>150</v>
      </c>
      <c r="G196" s="279"/>
      <c r="H196" s="282">
        <v>57.744</v>
      </c>
      <c r="I196" s="283"/>
      <c r="J196" s="279"/>
      <c r="K196" s="279"/>
      <c r="L196" s="284"/>
      <c r="M196" s="285"/>
      <c r="N196" s="286"/>
      <c r="O196" s="286"/>
      <c r="P196" s="286"/>
      <c r="Q196" s="286"/>
      <c r="R196" s="286"/>
      <c r="S196" s="286"/>
      <c r="T196" s="28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8" t="s">
        <v>146</v>
      </c>
      <c r="AU196" s="288" t="s">
        <v>83</v>
      </c>
      <c r="AV196" s="15" t="s">
        <v>144</v>
      </c>
      <c r="AW196" s="15" t="s">
        <v>30</v>
      </c>
      <c r="AX196" s="15" t="s">
        <v>81</v>
      </c>
      <c r="AY196" s="288" t="s">
        <v>137</v>
      </c>
    </row>
    <row r="197" s="2" customFormat="1" ht="16.5" customHeight="1">
      <c r="A197" s="38"/>
      <c r="B197" s="39"/>
      <c r="C197" s="289" t="s">
        <v>273</v>
      </c>
      <c r="D197" s="289" t="s">
        <v>274</v>
      </c>
      <c r="E197" s="290" t="s">
        <v>830</v>
      </c>
      <c r="F197" s="291" t="s">
        <v>831</v>
      </c>
      <c r="G197" s="292" t="s">
        <v>370</v>
      </c>
      <c r="H197" s="293">
        <v>16.021999999999998</v>
      </c>
      <c r="I197" s="294"/>
      <c r="J197" s="295">
        <f>ROUND(I197*H197,2)</f>
        <v>0</v>
      </c>
      <c r="K197" s="291" t="s">
        <v>143</v>
      </c>
      <c r="L197" s="296"/>
      <c r="M197" s="297" t="s">
        <v>1</v>
      </c>
      <c r="N197" s="298" t="s">
        <v>38</v>
      </c>
      <c r="O197" s="91"/>
      <c r="P197" s="252">
        <f>O197*H197</f>
        <v>0</v>
      </c>
      <c r="Q197" s="252">
        <v>0</v>
      </c>
      <c r="R197" s="252">
        <f>Q197*H197</f>
        <v>0</v>
      </c>
      <c r="S197" s="252">
        <v>0</v>
      </c>
      <c r="T197" s="25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4" t="s">
        <v>182</v>
      </c>
      <c r="AT197" s="254" t="s">
        <v>274</v>
      </c>
      <c r="AU197" s="254" t="s">
        <v>83</v>
      </c>
      <c r="AY197" s="17" t="s">
        <v>137</v>
      </c>
      <c r="BE197" s="255">
        <f>IF(N197="základní",J197,0)</f>
        <v>0</v>
      </c>
      <c r="BF197" s="255">
        <f>IF(N197="snížená",J197,0)</f>
        <v>0</v>
      </c>
      <c r="BG197" s="255">
        <f>IF(N197="zákl. přenesená",J197,0)</f>
        <v>0</v>
      </c>
      <c r="BH197" s="255">
        <f>IF(N197="sníž. přenesená",J197,0)</f>
        <v>0</v>
      </c>
      <c r="BI197" s="255">
        <f>IF(N197="nulová",J197,0)</f>
        <v>0</v>
      </c>
      <c r="BJ197" s="17" t="s">
        <v>81</v>
      </c>
      <c r="BK197" s="255">
        <f>ROUND(I197*H197,2)</f>
        <v>0</v>
      </c>
      <c r="BL197" s="17" t="s">
        <v>144</v>
      </c>
      <c r="BM197" s="254" t="s">
        <v>832</v>
      </c>
    </row>
    <row r="198" s="14" customFormat="1">
      <c r="A198" s="14"/>
      <c r="B198" s="267"/>
      <c r="C198" s="268"/>
      <c r="D198" s="258" t="s">
        <v>146</v>
      </c>
      <c r="E198" s="269" t="s">
        <v>1</v>
      </c>
      <c r="F198" s="270" t="s">
        <v>833</v>
      </c>
      <c r="G198" s="268"/>
      <c r="H198" s="271">
        <v>16.021999999999998</v>
      </c>
      <c r="I198" s="272"/>
      <c r="J198" s="268"/>
      <c r="K198" s="268"/>
      <c r="L198" s="273"/>
      <c r="M198" s="274"/>
      <c r="N198" s="275"/>
      <c r="O198" s="275"/>
      <c r="P198" s="275"/>
      <c r="Q198" s="275"/>
      <c r="R198" s="275"/>
      <c r="S198" s="275"/>
      <c r="T198" s="27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7" t="s">
        <v>146</v>
      </c>
      <c r="AU198" s="277" t="s">
        <v>83</v>
      </c>
      <c r="AV198" s="14" t="s">
        <v>83</v>
      </c>
      <c r="AW198" s="14" t="s">
        <v>30</v>
      </c>
      <c r="AX198" s="14" t="s">
        <v>73</v>
      </c>
      <c r="AY198" s="277" t="s">
        <v>137</v>
      </c>
    </row>
    <row r="199" s="15" customFormat="1">
      <c r="A199" s="15"/>
      <c r="B199" s="278"/>
      <c r="C199" s="279"/>
      <c r="D199" s="258" t="s">
        <v>146</v>
      </c>
      <c r="E199" s="280" t="s">
        <v>1</v>
      </c>
      <c r="F199" s="281" t="s">
        <v>150</v>
      </c>
      <c r="G199" s="279"/>
      <c r="H199" s="282">
        <v>16.021999999999998</v>
      </c>
      <c r="I199" s="283"/>
      <c r="J199" s="279"/>
      <c r="K199" s="279"/>
      <c r="L199" s="284"/>
      <c r="M199" s="285"/>
      <c r="N199" s="286"/>
      <c r="O199" s="286"/>
      <c r="P199" s="286"/>
      <c r="Q199" s="286"/>
      <c r="R199" s="286"/>
      <c r="S199" s="286"/>
      <c r="T199" s="28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8" t="s">
        <v>146</v>
      </c>
      <c r="AU199" s="288" t="s">
        <v>83</v>
      </c>
      <c r="AV199" s="15" t="s">
        <v>144</v>
      </c>
      <c r="AW199" s="15" t="s">
        <v>30</v>
      </c>
      <c r="AX199" s="15" t="s">
        <v>81</v>
      </c>
      <c r="AY199" s="288" t="s">
        <v>137</v>
      </c>
    </row>
    <row r="200" s="2" customFormat="1" ht="24" customHeight="1">
      <c r="A200" s="38"/>
      <c r="B200" s="39"/>
      <c r="C200" s="243" t="s">
        <v>280</v>
      </c>
      <c r="D200" s="243" t="s">
        <v>139</v>
      </c>
      <c r="E200" s="244" t="s">
        <v>387</v>
      </c>
      <c r="F200" s="245" t="s">
        <v>388</v>
      </c>
      <c r="G200" s="246" t="s">
        <v>196</v>
      </c>
      <c r="H200" s="247">
        <v>0.71999999999999997</v>
      </c>
      <c r="I200" s="248"/>
      <c r="J200" s="249">
        <f>ROUND(I200*H200,2)</f>
        <v>0</v>
      </c>
      <c r="K200" s="245" t="s">
        <v>143</v>
      </c>
      <c r="L200" s="44"/>
      <c r="M200" s="250" t="s">
        <v>1</v>
      </c>
      <c r="N200" s="251" t="s">
        <v>38</v>
      </c>
      <c r="O200" s="91"/>
      <c r="P200" s="252">
        <f>O200*H200</f>
        <v>0</v>
      </c>
      <c r="Q200" s="252">
        <v>0</v>
      </c>
      <c r="R200" s="252">
        <f>Q200*H200</f>
        <v>0</v>
      </c>
      <c r="S200" s="252">
        <v>0</v>
      </c>
      <c r="T200" s="25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4" t="s">
        <v>144</v>
      </c>
      <c r="AT200" s="254" t="s">
        <v>139</v>
      </c>
      <c r="AU200" s="254" t="s">
        <v>83</v>
      </c>
      <c r="AY200" s="17" t="s">
        <v>137</v>
      </c>
      <c r="BE200" s="255">
        <f>IF(N200="základní",J200,0)</f>
        <v>0</v>
      </c>
      <c r="BF200" s="255">
        <f>IF(N200="snížená",J200,0)</f>
        <v>0</v>
      </c>
      <c r="BG200" s="255">
        <f>IF(N200="zákl. přenesená",J200,0)</f>
        <v>0</v>
      </c>
      <c r="BH200" s="255">
        <f>IF(N200="sníž. přenesená",J200,0)</f>
        <v>0</v>
      </c>
      <c r="BI200" s="255">
        <f>IF(N200="nulová",J200,0)</f>
        <v>0</v>
      </c>
      <c r="BJ200" s="17" t="s">
        <v>81</v>
      </c>
      <c r="BK200" s="255">
        <f>ROUND(I200*H200,2)</f>
        <v>0</v>
      </c>
      <c r="BL200" s="17" t="s">
        <v>144</v>
      </c>
      <c r="BM200" s="254" t="s">
        <v>834</v>
      </c>
    </row>
    <row r="201" s="14" customFormat="1">
      <c r="A201" s="14"/>
      <c r="B201" s="267"/>
      <c r="C201" s="268"/>
      <c r="D201" s="258" t="s">
        <v>146</v>
      </c>
      <c r="E201" s="269" t="s">
        <v>1</v>
      </c>
      <c r="F201" s="270" t="s">
        <v>835</v>
      </c>
      <c r="G201" s="268"/>
      <c r="H201" s="271">
        <v>0.71999999999999997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7" t="s">
        <v>146</v>
      </c>
      <c r="AU201" s="277" t="s">
        <v>83</v>
      </c>
      <c r="AV201" s="14" t="s">
        <v>83</v>
      </c>
      <c r="AW201" s="14" t="s">
        <v>30</v>
      </c>
      <c r="AX201" s="14" t="s">
        <v>73</v>
      </c>
      <c r="AY201" s="277" t="s">
        <v>137</v>
      </c>
    </row>
    <row r="202" s="15" customFormat="1">
      <c r="A202" s="15"/>
      <c r="B202" s="278"/>
      <c r="C202" s="279"/>
      <c r="D202" s="258" t="s">
        <v>146</v>
      </c>
      <c r="E202" s="280" t="s">
        <v>1</v>
      </c>
      <c r="F202" s="281" t="s">
        <v>150</v>
      </c>
      <c r="G202" s="279"/>
      <c r="H202" s="282">
        <v>0.71999999999999997</v>
      </c>
      <c r="I202" s="283"/>
      <c r="J202" s="279"/>
      <c r="K202" s="279"/>
      <c r="L202" s="284"/>
      <c r="M202" s="285"/>
      <c r="N202" s="286"/>
      <c r="O202" s="286"/>
      <c r="P202" s="286"/>
      <c r="Q202" s="286"/>
      <c r="R202" s="286"/>
      <c r="S202" s="286"/>
      <c r="T202" s="28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8" t="s">
        <v>146</v>
      </c>
      <c r="AU202" s="288" t="s">
        <v>83</v>
      </c>
      <c r="AV202" s="15" t="s">
        <v>144</v>
      </c>
      <c r="AW202" s="15" t="s">
        <v>30</v>
      </c>
      <c r="AX202" s="15" t="s">
        <v>81</v>
      </c>
      <c r="AY202" s="288" t="s">
        <v>137</v>
      </c>
    </row>
    <row r="203" s="2" customFormat="1" ht="16.5" customHeight="1">
      <c r="A203" s="38"/>
      <c r="B203" s="39"/>
      <c r="C203" s="289" t="s">
        <v>290</v>
      </c>
      <c r="D203" s="289" t="s">
        <v>274</v>
      </c>
      <c r="E203" s="290" t="s">
        <v>381</v>
      </c>
      <c r="F203" s="291" t="s">
        <v>382</v>
      </c>
      <c r="G203" s="292" t="s">
        <v>370</v>
      </c>
      <c r="H203" s="293">
        <v>1.4790000000000001</v>
      </c>
      <c r="I203" s="294"/>
      <c r="J203" s="295">
        <f>ROUND(I203*H203,2)</f>
        <v>0</v>
      </c>
      <c r="K203" s="291" t="s">
        <v>143</v>
      </c>
      <c r="L203" s="296"/>
      <c r="M203" s="297" t="s">
        <v>1</v>
      </c>
      <c r="N203" s="298" t="s">
        <v>38</v>
      </c>
      <c r="O203" s="91"/>
      <c r="P203" s="252">
        <f>O203*H203</f>
        <v>0</v>
      </c>
      <c r="Q203" s="252">
        <v>0</v>
      </c>
      <c r="R203" s="252">
        <f>Q203*H203</f>
        <v>0</v>
      </c>
      <c r="S203" s="252">
        <v>0</v>
      </c>
      <c r="T203" s="253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4" t="s">
        <v>182</v>
      </c>
      <c r="AT203" s="254" t="s">
        <v>274</v>
      </c>
      <c r="AU203" s="254" t="s">
        <v>83</v>
      </c>
      <c r="AY203" s="17" t="s">
        <v>137</v>
      </c>
      <c r="BE203" s="255">
        <f>IF(N203="základní",J203,0)</f>
        <v>0</v>
      </c>
      <c r="BF203" s="255">
        <f>IF(N203="snížená",J203,0)</f>
        <v>0</v>
      </c>
      <c r="BG203" s="255">
        <f>IF(N203="zákl. přenesená",J203,0)</f>
        <v>0</v>
      </c>
      <c r="BH203" s="255">
        <f>IF(N203="sníž. přenesená",J203,0)</f>
        <v>0</v>
      </c>
      <c r="BI203" s="255">
        <f>IF(N203="nulová",J203,0)</f>
        <v>0</v>
      </c>
      <c r="BJ203" s="17" t="s">
        <v>81</v>
      </c>
      <c r="BK203" s="255">
        <f>ROUND(I203*H203,2)</f>
        <v>0</v>
      </c>
      <c r="BL203" s="17" t="s">
        <v>144</v>
      </c>
      <c r="BM203" s="254" t="s">
        <v>836</v>
      </c>
    </row>
    <row r="204" s="14" customFormat="1">
      <c r="A204" s="14"/>
      <c r="B204" s="267"/>
      <c r="C204" s="268"/>
      <c r="D204" s="258" t="s">
        <v>146</v>
      </c>
      <c r="E204" s="269" t="s">
        <v>1</v>
      </c>
      <c r="F204" s="270" t="s">
        <v>837</v>
      </c>
      <c r="G204" s="268"/>
      <c r="H204" s="271">
        <v>1.4790000000000001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7" t="s">
        <v>146</v>
      </c>
      <c r="AU204" s="277" t="s">
        <v>83</v>
      </c>
      <c r="AV204" s="14" t="s">
        <v>83</v>
      </c>
      <c r="AW204" s="14" t="s">
        <v>30</v>
      </c>
      <c r="AX204" s="14" t="s">
        <v>73</v>
      </c>
      <c r="AY204" s="277" t="s">
        <v>137</v>
      </c>
    </row>
    <row r="205" s="15" customFormat="1">
      <c r="A205" s="15"/>
      <c r="B205" s="278"/>
      <c r="C205" s="279"/>
      <c r="D205" s="258" t="s">
        <v>146</v>
      </c>
      <c r="E205" s="280" t="s">
        <v>1</v>
      </c>
      <c r="F205" s="281" t="s">
        <v>150</v>
      </c>
      <c r="G205" s="279"/>
      <c r="H205" s="282">
        <v>1.4790000000000001</v>
      </c>
      <c r="I205" s="283"/>
      <c r="J205" s="279"/>
      <c r="K205" s="279"/>
      <c r="L205" s="284"/>
      <c r="M205" s="285"/>
      <c r="N205" s="286"/>
      <c r="O205" s="286"/>
      <c r="P205" s="286"/>
      <c r="Q205" s="286"/>
      <c r="R205" s="286"/>
      <c r="S205" s="286"/>
      <c r="T205" s="28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8" t="s">
        <v>146</v>
      </c>
      <c r="AU205" s="288" t="s">
        <v>83</v>
      </c>
      <c r="AV205" s="15" t="s">
        <v>144</v>
      </c>
      <c r="AW205" s="15" t="s">
        <v>30</v>
      </c>
      <c r="AX205" s="15" t="s">
        <v>81</v>
      </c>
      <c r="AY205" s="288" t="s">
        <v>137</v>
      </c>
    </row>
    <row r="206" s="12" customFormat="1" ht="22.8" customHeight="1">
      <c r="A206" s="12"/>
      <c r="B206" s="227"/>
      <c r="C206" s="228"/>
      <c r="D206" s="229" t="s">
        <v>72</v>
      </c>
      <c r="E206" s="241" t="s">
        <v>83</v>
      </c>
      <c r="F206" s="241" t="s">
        <v>838</v>
      </c>
      <c r="G206" s="228"/>
      <c r="H206" s="228"/>
      <c r="I206" s="231"/>
      <c r="J206" s="242">
        <f>BK206</f>
        <v>0</v>
      </c>
      <c r="K206" s="228"/>
      <c r="L206" s="233"/>
      <c r="M206" s="234"/>
      <c r="N206" s="235"/>
      <c r="O206" s="235"/>
      <c r="P206" s="236">
        <f>SUM(P207:P216)</f>
        <v>0</v>
      </c>
      <c r="Q206" s="235"/>
      <c r="R206" s="236">
        <f>SUM(R207:R216)</f>
        <v>0.013356</v>
      </c>
      <c r="S206" s="235"/>
      <c r="T206" s="237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8" t="s">
        <v>81</v>
      </c>
      <c r="AT206" s="239" t="s">
        <v>72</v>
      </c>
      <c r="AU206" s="239" t="s">
        <v>81</v>
      </c>
      <c r="AY206" s="238" t="s">
        <v>137</v>
      </c>
      <c r="BK206" s="240">
        <f>SUM(BK207:BK216)</f>
        <v>0</v>
      </c>
    </row>
    <row r="207" s="2" customFormat="1" ht="16.5" customHeight="1">
      <c r="A207" s="38"/>
      <c r="B207" s="39"/>
      <c r="C207" s="243" t="s">
        <v>295</v>
      </c>
      <c r="D207" s="243" t="s">
        <v>139</v>
      </c>
      <c r="E207" s="244" t="s">
        <v>839</v>
      </c>
      <c r="F207" s="245" t="s">
        <v>840</v>
      </c>
      <c r="G207" s="246" t="s">
        <v>142</v>
      </c>
      <c r="H207" s="247">
        <v>18</v>
      </c>
      <c r="I207" s="248"/>
      <c r="J207" s="249">
        <f>ROUND(I207*H207,2)</f>
        <v>0</v>
      </c>
      <c r="K207" s="245" t="s">
        <v>1</v>
      </c>
      <c r="L207" s="44"/>
      <c r="M207" s="250" t="s">
        <v>1</v>
      </c>
      <c r="N207" s="251" t="s">
        <v>38</v>
      </c>
      <c r="O207" s="91"/>
      <c r="P207" s="252">
        <f>O207*H207</f>
        <v>0</v>
      </c>
      <c r="Q207" s="252">
        <v>0.00017000000000000001</v>
      </c>
      <c r="R207" s="252">
        <f>Q207*H207</f>
        <v>0.0030600000000000002</v>
      </c>
      <c r="S207" s="252">
        <v>0</v>
      </c>
      <c r="T207" s="25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4" t="s">
        <v>144</v>
      </c>
      <c r="AT207" s="254" t="s">
        <v>139</v>
      </c>
      <c r="AU207" s="254" t="s">
        <v>83</v>
      </c>
      <c r="AY207" s="17" t="s">
        <v>137</v>
      </c>
      <c r="BE207" s="255">
        <f>IF(N207="základní",J207,0)</f>
        <v>0</v>
      </c>
      <c r="BF207" s="255">
        <f>IF(N207="snížená",J207,0)</f>
        <v>0</v>
      </c>
      <c r="BG207" s="255">
        <f>IF(N207="zákl. přenesená",J207,0)</f>
        <v>0</v>
      </c>
      <c r="BH207" s="255">
        <f>IF(N207="sníž. přenesená",J207,0)</f>
        <v>0</v>
      </c>
      <c r="BI207" s="255">
        <f>IF(N207="nulová",J207,0)</f>
        <v>0</v>
      </c>
      <c r="BJ207" s="17" t="s">
        <v>81</v>
      </c>
      <c r="BK207" s="255">
        <f>ROUND(I207*H207,2)</f>
        <v>0</v>
      </c>
      <c r="BL207" s="17" t="s">
        <v>144</v>
      </c>
      <c r="BM207" s="254" t="s">
        <v>841</v>
      </c>
    </row>
    <row r="208" s="13" customFormat="1">
      <c r="A208" s="13"/>
      <c r="B208" s="256"/>
      <c r="C208" s="257"/>
      <c r="D208" s="258" t="s">
        <v>146</v>
      </c>
      <c r="E208" s="259" t="s">
        <v>1</v>
      </c>
      <c r="F208" s="260" t="s">
        <v>842</v>
      </c>
      <c r="G208" s="257"/>
      <c r="H208" s="259" t="s">
        <v>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146</v>
      </c>
      <c r="AU208" s="266" t="s">
        <v>83</v>
      </c>
      <c r="AV208" s="13" t="s">
        <v>81</v>
      </c>
      <c r="AW208" s="13" t="s">
        <v>30</v>
      </c>
      <c r="AX208" s="13" t="s">
        <v>73</v>
      </c>
      <c r="AY208" s="266" t="s">
        <v>137</v>
      </c>
    </row>
    <row r="209" s="14" customFormat="1">
      <c r="A209" s="14"/>
      <c r="B209" s="267"/>
      <c r="C209" s="268"/>
      <c r="D209" s="258" t="s">
        <v>146</v>
      </c>
      <c r="E209" s="269" t="s">
        <v>1</v>
      </c>
      <c r="F209" s="270" t="s">
        <v>843</v>
      </c>
      <c r="G209" s="268"/>
      <c r="H209" s="271">
        <v>18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7" t="s">
        <v>146</v>
      </c>
      <c r="AU209" s="277" t="s">
        <v>83</v>
      </c>
      <c r="AV209" s="14" t="s">
        <v>83</v>
      </c>
      <c r="AW209" s="14" t="s">
        <v>30</v>
      </c>
      <c r="AX209" s="14" t="s">
        <v>73</v>
      </c>
      <c r="AY209" s="277" t="s">
        <v>137</v>
      </c>
    </row>
    <row r="210" s="15" customFormat="1">
      <c r="A210" s="15"/>
      <c r="B210" s="278"/>
      <c r="C210" s="279"/>
      <c r="D210" s="258" t="s">
        <v>146</v>
      </c>
      <c r="E210" s="280" t="s">
        <v>1</v>
      </c>
      <c r="F210" s="281" t="s">
        <v>150</v>
      </c>
      <c r="G210" s="279"/>
      <c r="H210" s="282">
        <v>18</v>
      </c>
      <c r="I210" s="283"/>
      <c r="J210" s="279"/>
      <c r="K210" s="279"/>
      <c r="L210" s="284"/>
      <c r="M210" s="285"/>
      <c r="N210" s="286"/>
      <c r="O210" s="286"/>
      <c r="P210" s="286"/>
      <c r="Q210" s="286"/>
      <c r="R210" s="286"/>
      <c r="S210" s="286"/>
      <c r="T210" s="28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8" t="s">
        <v>146</v>
      </c>
      <c r="AU210" s="288" t="s">
        <v>83</v>
      </c>
      <c r="AV210" s="15" t="s">
        <v>144</v>
      </c>
      <c r="AW210" s="15" t="s">
        <v>30</v>
      </c>
      <c r="AX210" s="15" t="s">
        <v>81</v>
      </c>
      <c r="AY210" s="288" t="s">
        <v>137</v>
      </c>
    </row>
    <row r="211" s="2" customFormat="1" ht="16.5" customHeight="1">
      <c r="A211" s="38"/>
      <c r="B211" s="39"/>
      <c r="C211" s="289" t="s">
        <v>301</v>
      </c>
      <c r="D211" s="289" t="s">
        <v>274</v>
      </c>
      <c r="E211" s="290" t="s">
        <v>844</v>
      </c>
      <c r="F211" s="291" t="s">
        <v>845</v>
      </c>
      <c r="G211" s="292" t="s">
        <v>142</v>
      </c>
      <c r="H211" s="293">
        <v>13.199999999999999</v>
      </c>
      <c r="I211" s="294"/>
      <c r="J211" s="295">
        <f>ROUND(I211*H211,2)</f>
        <v>0</v>
      </c>
      <c r="K211" s="291" t="s">
        <v>1</v>
      </c>
      <c r="L211" s="296"/>
      <c r="M211" s="297" t="s">
        <v>1</v>
      </c>
      <c r="N211" s="298" t="s">
        <v>38</v>
      </c>
      <c r="O211" s="91"/>
      <c r="P211" s="252">
        <f>O211*H211</f>
        <v>0</v>
      </c>
      <c r="Q211" s="252">
        <v>0.00040000000000000002</v>
      </c>
      <c r="R211" s="252">
        <f>Q211*H211</f>
        <v>0.00528</v>
      </c>
      <c r="S211" s="252">
        <v>0</v>
      </c>
      <c r="T211" s="25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4" t="s">
        <v>182</v>
      </c>
      <c r="AT211" s="254" t="s">
        <v>274</v>
      </c>
      <c r="AU211" s="254" t="s">
        <v>83</v>
      </c>
      <c r="AY211" s="17" t="s">
        <v>137</v>
      </c>
      <c r="BE211" s="255">
        <f>IF(N211="základní",J211,0)</f>
        <v>0</v>
      </c>
      <c r="BF211" s="255">
        <f>IF(N211="snížená",J211,0)</f>
        <v>0</v>
      </c>
      <c r="BG211" s="255">
        <f>IF(N211="zákl. přenesená",J211,0)</f>
        <v>0</v>
      </c>
      <c r="BH211" s="255">
        <f>IF(N211="sníž. přenesená",J211,0)</f>
        <v>0</v>
      </c>
      <c r="BI211" s="255">
        <f>IF(N211="nulová",J211,0)</f>
        <v>0</v>
      </c>
      <c r="BJ211" s="17" t="s">
        <v>81</v>
      </c>
      <c r="BK211" s="255">
        <f>ROUND(I211*H211,2)</f>
        <v>0</v>
      </c>
      <c r="BL211" s="17" t="s">
        <v>144</v>
      </c>
      <c r="BM211" s="254" t="s">
        <v>846</v>
      </c>
    </row>
    <row r="212" s="14" customFormat="1">
      <c r="A212" s="14"/>
      <c r="B212" s="267"/>
      <c r="C212" s="268"/>
      <c r="D212" s="258" t="s">
        <v>146</v>
      </c>
      <c r="E212" s="269" t="s">
        <v>1</v>
      </c>
      <c r="F212" s="270" t="s">
        <v>847</v>
      </c>
      <c r="G212" s="268"/>
      <c r="H212" s="271">
        <v>12</v>
      </c>
      <c r="I212" s="272"/>
      <c r="J212" s="268"/>
      <c r="K212" s="268"/>
      <c r="L212" s="273"/>
      <c r="M212" s="274"/>
      <c r="N212" s="275"/>
      <c r="O212" s="275"/>
      <c r="P212" s="275"/>
      <c r="Q212" s="275"/>
      <c r="R212" s="275"/>
      <c r="S212" s="275"/>
      <c r="T212" s="27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7" t="s">
        <v>146</v>
      </c>
      <c r="AU212" s="277" t="s">
        <v>83</v>
      </c>
      <c r="AV212" s="14" t="s">
        <v>83</v>
      </c>
      <c r="AW212" s="14" t="s">
        <v>30</v>
      </c>
      <c r="AX212" s="14" t="s">
        <v>73</v>
      </c>
      <c r="AY212" s="277" t="s">
        <v>137</v>
      </c>
    </row>
    <row r="213" s="15" customFormat="1">
      <c r="A213" s="15"/>
      <c r="B213" s="278"/>
      <c r="C213" s="279"/>
      <c r="D213" s="258" t="s">
        <v>146</v>
      </c>
      <c r="E213" s="280" t="s">
        <v>1</v>
      </c>
      <c r="F213" s="281" t="s">
        <v>150</v>
      </c>
      <c r="G213" s="279"/>
      <c r="H213" s="282">
        <v>12</v>
      </c>
      <c r="I213" s="283"/>
      <c r="J213" s="279"/>
      <c r="K213" s="279"/>
      <c r="L213" s="284"/>
      <c r="M213" s="285"/>
      <c r="N213" s="286"/>
      <c r="O213" s="286"/>
      <c r="P213" s="286"/>
      <c r="Q213" s="286"/>
      <c r="R213" s="286"/>
      <c r="S213" s="286"/>
      <c r="T213" s="28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8" t="s">
        <v>146</v>
      </c>
      <c r="AU213" s="288" t="s">
        <v>83</v>
      </c>
      <c r="AV213" s="15" t="s">
        <v>144</v>
      </c>
      <c r="AW213" s="15" t="s">
        <v>30</v>
      </c>
      <c r="AX213" s="15" t="s">
        <v>81</v>
      </c>
      <c r="AY213" s="288" t="s">
        <v>137</v>
      </c>
    </row>
    <row r="214" s="14" customFormat="1">
      <c r="A214" s="14"/>
      <c r="B214" s="267"/>
      <c r="C214" s="268"/>
      <c r="D214" s="258" t="s">
        <v>146</v>
      </c>
      <c r="E214" s="268"/>
      <c r="F214" s="270" t="s">
        <v>848</v>
      </c>
      <c r="G214" s="268"/>
      <c r="H214" s="271">
        <v>13.199999999999999</v>
      </c>
      <c r="I214" s="272"/>
      <c r="J214" s="268"/>
      <c r="K214" s="268"/>
      <c r="L214" s="273"/>
      <c r="M214" s="274"/>
      <c r="N214" s="275"/>
      <c r="O214" s="275"/>
      <c r="P214" s="275"/>
      <c r="Q214" s="275"/>
      <c r="R214" s="275"/>
      <c r="S214" s="275"/>
      <c r="T214" s="27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7" t="s">
        <v>146</v>
      </c>
      <c r="AU214" s="277" t="s">
        <v>83</v>
      </c>
      <c r="AV214" s="14" t="s">
        <v>83</v>
      </c>
      <c r="AW214" s="14" t="s">
        <v>4</v>
      </c>
      <c r="AX214" s="14" t="s">
        <v>81</v>
      </c>
      <c r="AY214" s="277" t="s">
        <v>137</v>
      </c>
    </row>
    <row r="215" s="2" customFormat="1" ht="16.5" customHeight="1">
      <c r="A215" s="38"/>
      <c r="B215" s="39"/>
      <c r="C215" s="289" t="s">
        <v>306</v>
      </c>
      <c r="D215" s="289" t="s">
        <v>274</v>
      </c>
      <c r="E215" s="290" t="s">
        <v>849</v>
      </c>
      <c r="F215" s="291" t="s">
        <v>850</v>
      </c>
      <c r="G215" s="292" t="s">
        <v>142</v>
      </c>
      <c r="H215" s="293">
        <v>6.5999999999999996</v>
      </c>
      <c r="I215" s="294"/>
      <c r="J215" s="295">
        <f>ROUND(I215*H215,2)</f>
        <v>0</v>
      </c>
      <c r="K215" s="291" t="s">
        <v>1</v>
      </c>
      <c r="L215" s="296"/>
      <c r="M215" s="297" t="s">
        <v>1</v>
      </c>
      <c r="N215" s="298" t="s">
        <v>38</v>
      </c>
      <c r="O215" s="91"/>
      <c r="P215" s="252">
        <f>O215*H215</f>
        <v>0</v>
      </c>
      <c r="Q215" s="252">
        <v>0.00076000000000000004</v>
      </c>
      <c r="R215" s="252">
        <f>Q215*H215</f>
        <v>0.0050159999999999996</v>
      </c>
      <c r="S215" s="252">
        <v>0</v>
      </c>
      <c r="T215" s="25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4" t="s">
        <v>182</v>
      </c>
      <c r="AT215" s="254" t="s">
        <v>274</v>
      </c>
      <c r="AU215" s="254" t="s">
        <v>83</v>
      </c>
      <c r="AY215" s="17" t="s">
        <v>137</v>
      </c>
      <c r="BE215" s="255">
        <f>IF(N215="základní",J215,0)</f>
        <v>0</v>
      </c>
      <c r="BF215" s="255">
        <f>IF(N215="snížená",J215,0)</f>
        <v>0</v>
      </c>
      <c r="BG215" s="255">
        <f>IF(N215="zákl. přenesená",J215,0)</f>
        <v>0</v>
      </c>
      <c r="BH215" s="255">
        <f>IF(N215="sníž. přenesená",J215,0)</f>
        <v>0</v>
      </c>
      <c r="BI215" s="255">
        <f>IF(N215="nulová",J215,0)</f>
        <v>0</v>
      </c>
      <c r="BJ215" s="17" t="s">
        <v>81</v>
      </c>
      <c r="BK215" s="255">
        <f>ROUND(I215*H215,2)</f>
        <v>0</v>
      </c>
      <c r="BL215" s="17" t="s">
        <v>144</v>
      </c>
      <c r="BM215" s="254" t="s">
        <v>851</v>
      </c>
    </row>
    <row r="216" s="14" customFormat="1">
      <c r="A216" s="14"/>
      <c r="B216" s="267"/>
      <c r="C216" s="268"/>
      <c r="D216" s="258" t="s">
        <v>146</v>
      </c>
      <c r="E216" s="268"/>
      <c r="F216" s="270" t="s">
        <v>852</v>
      </c>
      <c r="G216" s="268"/>
      <c r="H216" s="271">
        <v>6.5999999999999996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7" t="s">
        <v>146</v>
      </c>
      <c r="AU216" s="277" t="s">
        <v>83</v>
      </c>
      <c r="AV216" s="14" t="s">
        <v>83</v>
      </c>
      <c r="AW216" s="14" t="s">
        <v>4</v>
      </c>
      <c r="AX216" s="14" t="s">
        <v>81</v>
      </c>
      <c r="AY216" s="277" t="s">
        <v>137</v>
      </c>
    </row>
    <row r="217" s="12" customFormat="1" ht="22.8" customHeight="1">
      <c r="A217" s="12"/>
      <c r="B217" s="227"/>
      <c r="C217" s="228"/>
      <c r="D217" s="229" t="s">
        <v>72</v>
      </c>
      <c r="E217" s="241" t="s">
        <v>156</v>
      </c>
      <c r="F217" s="241" t="s">
        <v>853</v>
      </c>
      <c r="G217" s="228"/>
      <c r="H217" s="228"/>
      <c r="I217" s="231"/>
      <c r="J217" s="242">
        <f>BK217</f>
        <v>0</v>
      </c>
      <c r="K217" s="228"/>
      <c r="L217" s="233"/>
      <c r="M217" s="234"/>
      <c r="N217" s="235"/>
      <c r="O217" s="235"/>
      <c r="P217" s="236">
        <f>SUM(P218:P220)</f>
        <v>0</v>
      </c>
      <c r="Q217" s="235"/>
      <c r="R217" s="236">
        <f>SUM(R218:R220)</f>
        <v>0</v>
      </c>
      <c r="S217" s="235"/>
      <c r="T217" s="237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8" t="s">
        <v>81</v>
      </c>
      <c r="AT217" s="239" t="s">
        <v>72</v>
      </c>
      <c r="AU217" s="239" t="s">
        <v>81</v>
      </c>
      <c r="AY217" s="238" t="s">
        <v>137</v>
      </c>
      <c r="BK217" s="240">
        <f>SUM(BK218:BK220)</f>
        <v>0</v>
      </c>
    </row>
    <row r="218" s="2" customFormat="1" ht="24" customHeight="1">
      <c r="A218" s="38"/>
      <c r="B218" s="39"/>
      <c r="C218" s="243" t="s">
        <v>310</v>
      </c>
      <c r="D218" s="243" t="s">
        <v>139</v>
      </c>
      <c r="E218" s="244" t="s">
        <v>854</v>
      </c>
      <c r="F218" s="245" t="s">
        <v>855</v>
      </c>
      <c r="G218" s="246" t="s">
        <v>856</v>
      </c>
      <c r="H218" s="247">
        <v>1</v>
      </c>
      <c r="I218" s="248"/>
      <c r="J218" s="249">
        <f>ROUND(I218*H218,2)</f>
        <v>0</v>
      </c>
      <c r="K218" s="245" t="s">
        <v>1</v>
      </c>
      <c r="L218" s="44"/>
      <c r="M218" s="250" t="s">
        <v>1</v>
      </c>
      <c r="N218" s="251" t="s">
        <v>38</v>
      </c>
      <c r="O218" s="91"/>
      <c r="P218" s="252">
        <f>O218*H218</f>
        <v>0</v>
      </c>
      <c r="Q218" s="252">
        <v>0</v>
      </c>
      <c r="R218" s="252">
        <f>Q218*H218</f>
        <v>0</v>
      </c>
      <c r="S218" s="252">
        <v>0</v>
      </c>
      <c r="T218" s="25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4" t="s">
        <v>144</v>
      </c>
      <c r="AT218" s="254" t="s">
        <v>139</v>
      </c>
      <c r="AU218" s="254" t="s">
        <v>83</v>
      </c>
      <c r="AY218" s="17" t="s">
        <v>137</v>
      </c>
      <c r="BE218" s="255">
        <f>IF(N218="základní",J218,0)</f>
        <v>0</v>
      </c>
      <c r="BF218" s="255">
        <f>IF(N218="snížená",J218,0)</f>
        <v>0</v>
      </c>
      <c r="BG218" s="255">
        <f>IF(N218="zákl. přenesená",J218,0)</f>
        <v>0</v>
      </c>
      <c r="BH218" s="255">
        <f>IF(N218="sníž. přenesená",J218,0)</f>
        <v>0</v>
      </c>
      <c r="BI218" s="255">
        <f>IF(N218="nulová",J218,0)</f>
        <v>0</v>
      </c>
      <c r="BJ218" s="17" t="s">
        <v>81</v>
      </c>
      <c r="BK218" s="255">
        <f>ROUND(I218*H218,2)</f>
        <v>0</v>
      </c>
      <c r="BL218" s="17" t="s">
        <v>144</v>
      </c>
      <c r="BM218" s="254" t="s">
        <v>857</v>
      </c>
    </row>
    <row r="219" s="2" customFormat="1" ht="16.5" customHeight="1">
      <c r="A219" s="38"/>
      <c r="B219" s="39"/>
      <c r="C219" s="243" t="s">
        <v>320</v>
      </c>
      <c r="D219" s="243" t="s">
        <v>139</v>
      </c>
      <c r="E219" s="244" t="s">
        <v>858</v>
      </c>
      <c r="F219" s="245" t="s">
        <v>859</v>
      </c>
      <c r="G219" s="246" t="s">
        <v>856</v>
      </c>
      <c r="H219" s="247">
        <v>1</v>
      </c>
      <c r="I219" s="248"/>
      <c r="J219" s="249">
        <f>ROUND(I219*H219,2)</f>
        <v>0</v>
      </c>
      <c r="K219" s="245" t="s">
        <v>1</v>
      </c>
      <c r="L219" s="44"/>
      <c r="M219" s="250" t="s">
        <v>1</v>
      </c>
      <c r="N219" s="251" t="s">
        <v>38</v>
      </c>
      <c r="O219" s="91"/>
      <c r="P219" s="252">
        <f>O219*H219</f>
        <v>0</v>
      </c>
      <c r="Q219" s="252">
        <v>0</v>
      </c>
      <c r="R219" s="252">
        <f>Q219*H219</f>
        <v>0</v>
      </c>
      <c r="S219" s="252">
        <v>0</v>
      </c>
      <c r="T219" s="25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4" t="s">
        <v>144</v>
      </c>
      <c r="AT219" s="254" t="s">
        <v>139</v>
      </c>
      <c r="AU219" s="254" t="s">
        <v>83</v>
      </c>
      <c r="AY219" s="17" t="s">
        <v>137</v>
      </c>
      <c r="BE219" s="255">
        <f>IF(N219="základní",J219,0)</f>
        <v>0</v>
      </c>
      <c r="BF219" s="255">
        <f>IF(N219="snížená",J219,0)</f>
        <v>0</v>
      </c>
      <c r="BG219" s="255">
        <f>IF(N219="zákl. přenesená",J219,0)</f>
        <v>0</v>
      </c>
      <c r="BH219" s="255">
        <f>IF(N219="sníž. přenesená",J219,0)</f>
        <v>0</v>
      </c>
      <c r="BI219" s="255">
        <f>IF(N219="nulová",J219,0)</f>
        <v>0</v>
      </c>
      <c r="BJ219" s="17" t="s">
        <v>81</v>
      </c>
      <c r="BK219" s="255">
        <f>ROUND(I219*H219,2)</f>
        <v>0</v>
      </c>
      <c r="BL219" s="17" t="s">
        <v>144</v>
      </c>
      <c r="BM219" s="254" t="s">
        <v>860</v>
      </c>
    </row>
    <row r="220" s="2" customFormat="1" ht="24" customHeight="1">
      <c r="A220" s="38"/>
      <c r="B220" s="39"/>
      <c r="C220" s="243" t="s">
        <v>324</v>
      </c>
      <c r="D220" s="243" t="s">
        <v>139</v>
      </c>
      <c r="E220" s="244" t="s">
        <v>861</v>
      </c>
      <c r="F220" s="245" t="s">
        <v>862</v>
      </c>
      <c r="G220" s="246" t="s">
        <v>856</v>
      </c>
      <c r="H220" s="247">
        <v>1</v>
      </c>
      <c r="I220" s="248"/>
      <c r="J220" s="249">
        <f>ROUND(I220*H220,2)</f>
        <v>0</v>
      </c>
      <c r="K220" s="245" t="s">
        <v>1</v>
      </c>
      <c r="L220" s="44"/>
      <c r="M220" s="250" t="s">
        <v>1</v>
      </c>
      <c r="N220" s="251" t="s">
        <v>38</v>
      </c>
      <c r="O220" s="91"/>
      <c r="P220" s="252">
        <f>O220*H220</f>
        <v>0</v>
      </c>
      <c r="Q220" s="252">
        <v>0</v>
      </c>
      <c r="R220" s="252">
        <f>Q220*H220</f>
        <v>0</v>
      </c>
      <c r="S220" s="252">
        <v>0</v>
      </c>
      <c r="T220" s="25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4" t="s">
        <v>144</v>
      </c>
      <c r="AT220" s="254" t="s">
        <v>139</v>
      </c>
      <c r="AU220" s="254" t="s">
        <v>83</v>
      </c>
      <c r="AY220" s="17" t="s">
        <v>137</v>
      </c>
      <c r="BE220" s="255">
        <f>IF(N220="základní",J220,0)</f>
        <v>0</v>
      </c>
      <c r="BF220" s="255">
        <f>IF(N220="snížená",J220,0)</f>
        <v>0</v>
      </c>
      <c r="BG220" s="255">
        <f>IF(N220="zákl. přenesená",J220,0)</f>
        <v>0</v>
      </c>
      <c r="BH220" s="255">
        <f>IF(N220="sníž. přenesená",J220,0)</f>
        <v>0</v>
      </c>
      <c r="BI220" s="255">
        <f>IF(N220="nulová",J220,0)</f>
        <v>0</v>
      </c>
      <c r="BJ220" s="17" t="s">
        <v>81</v>
      </c>
      <c r="BK220" s="255">
        <f>ROUND(I220*H220,2)</f>
        <v>0</v>
      </c>
      <c r="BL220" s="17" t="s">
        <v>144</v>
      </c>
      <c r="BM220" s="254" t="s">
        <v>863</v>
      </c>
    </row>
    <row r="221" s="12" customFormat="1" ht="22.8" customHeight="1">
      <c r="A221" s="12"/>
      <c r="B221" s="227"/>
      <c r="C221" s="228"/>
      <c r="D221" s="229" t="s">
        <v>72</v>
      </c>
      <c r="E221" s="241" t="s">
        <v>144</v>
      </c>
      <c r="F221" s="241" t="s">
        <v>405</v>
      </c>
      <c r="G221" s="228"/>
      <c r="H221" s="228"/>
      <c r="I221" s="231"/>
      <c r="J221" s="242">
        <f>BK221</f>
        <v>0</v>
      </c>
      <c r="K221" s="228"/>
      <c r="L221" s="233"/>
      <c r="M221" s="234"/>
      <c r="N221" s="235"/>
      <c r="O221" s="235"/>
      <c r="P221" s="236">
        <f>SUM(P222:P225)</f>
        <v>0</v>
      </c>
      <c r="Q221" s="235"/>
      <c r="R221" s="236">
        <f>SUM(R222:R225)</f>
        <v>0</v>
      </c>
      <c r="S221" s="235"/>
      <c r="T221" s="237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8" t="s">
        <v>81</v>
      </c>
      <c r="AT221" s="239" t="s">
        <v>72</v>
      </c>
      <c r="AU221" s="239" t="s">
        <v>81</v>
      </c>
      <c r="AY221" s="238" t="s">
        <v>137</v>
      </c>
      <c r="BK221" s="240">
        <f>SUM(BK222:BK225)</f>
        <v>0</v>
      </c>
    </row>
    <row r="222" s="2" customFormat="1" ht="16.5" customHeight="1">
      <c r="A222" s="38"/>
      <c r="B222" s="39"/>
      <c r="C222" s="243" t="s">
        <v>328</v>
      </c>
      <c r="D222" s="243" t="s">
        <v>139</v>
      </c>
      <c r="E222" s="244" t="s">
        <v>407</v>
      </c>
      <c r="F222" s="245" t="s">
        <v>408</v>
      </c>
      <c r="G222" s="246" t="s">
        <v>196</v>
      </c>
      <c r="H222" s="247">
        <v>3.5790000000000002</v>
      </c>
      <c r="I222" s="248"/>
      <c r="J222" s="249">
        <f>ROUND(I222*H222,2)</f>
        <v>0</v>
      </c>
      <c r="K222" s="245" t="s">
        <v>143</v>
      </c>
      <c r="L222" s="44"/>
      <c r="M222" s="250" t="s">
        <v>1</v>
      </c>
      <c r="N222" s="251" t="s">
        <v>38</v>
      </c>
      <c r="O222" s="91"/>
      <c r="P222" s="252">
        <f>O222*H222</f>
        <v>0</v>
      </c>
      <c r="Q222" s="252">
        <v>0</v>
      </c>
      <c r="R222" s="252">
        <f>Q222*H222</f>
        <v>0</v>
      </c>
      <c r="S222" s="252">
        <v>0</v>
      </c>
      <c r="T222" s="25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4" t="s">
        <v>144</v>
      </c>
      <c r="AT222" s="254" t="s">
        <v>139</v>
      </c>
      <c r="AU222" s="254" t="s">
        <v>83</v>
      </c>
      <c r="AY222" s="17" t="s">
        <v>137</v>
      </c>
      <c r="BE222" s="255">
        <f>IF(N222="základní",J222,0)</f>
        <v>0</v>
      </c>
      <c r="BF222" s="255">
        <f>IF(N222="snížená",J222,0)</f>
        <v>0</v>
      </c>
      <c r="BG222" s="255">
        <f>IF(N222="zákl. přenesená",J222,0)</f>
        <v>0</v>
      </c>
      <c r="BH222" s="255">
        <f>IF(N222="sníž. přenesená",J222,0)</f>
        <v>0</v>
      </c>
      <c r="BI222" s="255">
        <f>IF(N222="nulová",J222,0)</f>
        <v>0</v>
      </c>
      <c r="BJ222" s="17" t="s">
        <v>81</v>
      </c>
      <c r="BK222" s="255">
        <f>ROUND(I222*H222,2)</f>
        <v>0</v>
      </c>
      <c r="BL222" s="17" t="s">
        <v>144</v>
      </c>
      <c r="BM222" s="254" t="s">
        <v>864</v>
      </c>
    </row>
    <row r="223" s="14" customFormat="1">
      <c r="A223" s="14"/>
      <c r="B223" s="267"/>
      <c r="C223" s="268"/>
      <c r="D223" s="258" t="s">
        <v>146</v>
      </c>
      <c r="E223" s="269" t="s">
        <v>1</v>
      </c>
      <c r="F223" s="270" t="s">
        <v>865</v>
      </c>
      <c r="G223" s="268"/>
      <c r="H223" s="271">
        <v>3.339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7" t="s">
        <v>146</v>
      </c>
      <c r="AU223" s="277" t="s">
        <v>83</v>
      </c>
      <c r="AV223" s="14" t="s">
        <v>83</v>
      </c>
      <c r="AW223" s="14" t="s">
        <v>30</v>
      </c>
      <c r="AX223" s="14" t="s">
        <v>73</v>
      </c>
      <c r="AY223" s="277" t="s">
        <v>137</v>
      </c>
    </row>
    <row r="224" s="14" customFormat="1">
      <c r="A224" s="14"/>
      <c r="B224" s="267"/>
      <c r="C224" s="268"/>
      <c r="D224" s="258" t="s">
        <v>146</v>
      </c>
      <c r="E224" s="269" t="s">
        <v>1</v>
      </c>
      <c r="F224" s="270" t="s">
        <v>866</v>
      </c>
      <c r="G224" s="268"/>
      <c r="H224" s="271">
        <v>0.23999999999999999</v>
      </c>
      <c r="I224" s="272"/>
      <c r="J224" s="268"/>
      <c r="K224" s="268"/>
      <c r="L224" s="273"/>
      <c r="M224" s="274"/>
      <c r="N224" s="275"/>
      <c r="O224" s="275"/>
      <c r="P224" s="275"/>
      <c r="Q224" s="275"/>
      <c r="R224" s="275"/>
      <c r="S224" s="275"/>
      <c r="T224" s="27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7" t="s">
        <v>146</v>
      </c>
      <c r="AU224" s="277" t="s">
        <v>83</v>
      </c>
      <c r="AV224" s="14" t="s">
        <v>83</v>
      </c>
      <c r="AW224" s="14" t="s">
        <v>30</v>
      </c>
      <c r="AX224" s="14" t="s">
        <v>73</v>
      </c>
      <c r="AY224" s="277" t="s">
        <v>137</v>
      </c>
    </row>
    <row r="225" s="15" customFormat="1">
      <c r="A225" s="15"/>
      <c r="B225" s="278"/>
      <c r="C225" s="279"/>
      <c r="D225" s="258" t="s">
        <v>146</v>
      </c>
      <c r="E225" s="280" t="s">
        <v>1</v>
      </c>
      <c r="F225" s="281" t="s">
        <v>150</v>
      </c>
      <c r="G225" s="279"/>
      <c r="H225" s="282">
        <v>3.5790000000000002</v>
      </c>
      <c r="I225" s="283"/>
      <c r="J225" s="279"/>
      <c r="K225" s="279"/>
      <c r="L225" s="284"/>
      <c r="M225" s="285"/>
      <c r="N225" s="286"/>
      <c r="O225" s="286"/>
      <c r="P225" s="286"/>
      <c r="Q225" s="286"/>
      <c r="R225" s="286"/>
      <c r="S225" s="286"/>
      <c r="T225" s="28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8" t="s">
        <v>146</v>
      </c>
      <c r="AU225" s="288" t="s">
        <v>83</v>
      </c>
      <c r="AV225" s="15" t="s">
        <v>144</v>
      </c>
      <c r="AW225" s="15" t="s">
        <v>30</v>
      </c>
      <c r="AX225" s="15" t="s">
        <v>81</v>
      </c>
      <c r="AY225" s="288" t="s">
        <v>137</v>
      </c>
    </row>
    <row r="226" s="12" customFormat="1" ht="22.8" customHeight="1">
      <c r="A226" s="12"/>
      <c r="B226" s="227"/>
      <c r="C226" s="228"/>
      <c r="D226" s="229" t="s">
        <v>72</v>
      </c>
      <c r="E226" s="241" t="s">
        <v>171</v>
      </c>
      <c r="F226" s="241" t="s">
        <v>867</v>
      </c>
      <c r="G226" s="228"/>
      <c r="H226" s="228"/>
      <c r="I226" s="231"/>
      <c r="J226" s="242">
        <f>BK226</f>
        <v>0</v>
      </c>
      <c r="K226" s="228"/>
      <c r="L226" s="233"/>
      <c r="M226" s="234"/>
      <c r="N226" s="235"/>
      <c r="O226" s="235"/>
      <c r="P226" s="236">
        <f>SUM(P227:P229)</f>
        <v>0</v>
      </c>
      <c r="Q226" s="235"/>
      <c r="R226" s="236">
        <f>SUM(R227:R229)</f>
        <v>2.8687290000000001</v>
      </c>
      <c r="S226" s="235"/>
      <c r="T226" s="237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8" t="s">
        <v>81</v>
      </c>
      <c r="AT226" s="239" t="s">
        <v>72</v>
      </c>
      <c r="AU226" s="239" t="s">
        <v>81</v>
      </c>
      <c r="AY226" s="238" t="s">
        <v>137</v>
      </c>
      <c r="BK226" s="240">
        <f>SUM(BK227:BK229)</f>
        <v>0</v>
      </c>
    </row>
    <row r="227" s="2" customFormat="1" ht="24" customHeight="1">
      <c r="A227" s="38"/>
      <c r="B227" s="39"/>
      <c r="C227" s="243" t="s">
        <v>332</v>
      </c>
      <c r="D227" s="243" t="s">
        <v>139</v>
      </c>
      <c r="E227" s="244" t="s">
        <v>868</v>
      </c>
      <c r="F227" s="245" t="s">
        <v>869</v>
      </c>
      <c r="G227" s="246" t="s">
        <v>142</v>
      </c>
      <c r="H227" s="247">
        <v>8.3000000000000007</v>
      </c>
      <c r="I227" s="248"/>
      <c r="J227" s="249">
        <f>ROUND(I227*H227,2)</f>
        <v>0</v>
      </c>
      <c r="K227" s="245" t="s">
        <v>143</v>
      </c>
      <c r="L227" s="44"/>
      <c r="M227" s="250" t="s">
        <v>1</v>
      </c>
      <c r="N227" s="251" t="s">
        <v>38</v>
      </c>
      <c r="O227" s="91"/>
      <c r="P227" s="252">
        <f>O227*H227</f>
        <v>0</v>
      </c>
      <c r="Q227" s="252">
        <v>0.34562999999999999</v>
      </c>
      <c r="R227" s="252">
        <f>Q227*H227</f>
        <v>2.8687290000000001</v>
      </c>
      <c r="S227" s="252">
        <v>0</v>
      </c>
      <c r="T227" s="25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4" t="s">
        <v>144</v>
      </c>
      <c r="AT227" s="254" t="s">
        <v>139</v>
      </c>
      <c r="AU227" s="254" t="s">
        <v>83</v>
      </c>
      <c r="AY227" s="17" t="s">
        <v>137</v>
      </c>
      <c r="BE227" s="255">
        <f>IF(N227="základní",J227,0)</f>
        <v>0</v>
      </c>
      <c r="BF227" s="255">
        <f>IF(N227="snížená",J227,0)</f>
        <v>0</v>
      </c>
      <c r="BG227" s="255">
        <f>IF(N227="zákl. přenesená",J227,0)</f>
        <v>0</v>
      </c>
      <c r="BH227" s="255">
        <f>IF(N227="sníž. přenesená",J227,0)</f>
        <v>0</v>
      </c>
      <c r="BI227" s="255">
        <f>IF(N227="nulová",J227,0)</f>
        <v>0</v>
      </c>
      <c r="BJ227" s="17" t="s">
        <v>81</v>
      </c>
      <c r="BK227" s="255">
        <f>ROUND(I227*H227,2)</f>
        <v>0</v>
      </c>
      <c r="BL227" s="17" t="s">
        <v>144</v>
      </c>
      <c r="BM227" s="254" t="s">
        <v>870</v>
      </c>
    </row>
    <row r="228" s="14" customFormat="1">
      <c r="A228" s="14"/>
      <c r="B228" s="267"/>
      <c r="C228" s="268"/>
      <c r="D228" s="258" t="s">
        <v>146</v>
      </c>
      <c r="E228" s="269" t="s">
        <v>1</v>
      </c>
      <c r="F228" s="270" t="s">
        <v>871</v>
      </c>
      <c r="G228" s="268"/>
      <c r="H228" s="271">
        <v>8.3000000000000007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7" t="s">
        <v>146</v>
      </c>
      <c r="AU228" s="277" t="s">
        <v>83</v>
      </c>
      <c r="AV228" s="14" t="s">
        <v>83</v>
      </c>
      <c r="AW228" s="14" t="s">
        <v>30</v>
      </c>
      <c r="AX228" s="14" t="s">
        <v>73</v>
      </c>
      <c r="AY228" s="277" t="s">
        <v>137</v>
      </c>
    </row>
    <row r="229" s="15" customFormat="1">
      <c r="A229" s="15"/>
      <c r="B229" s="278"/>
      <c r="C229" s="279"/>
      <c r="D229" s="258" t="s">
        <v>146</v>
      </c>
      <c r="E229" s="280" t="s">
        <v>1</v>
      </c>
      <c r="F229" s="281" t="s">
        <v>150</v>
      </c>
      <c r="G229" s="279"/>
      <c r="H229" s="282">
        <v>8.3000000000000007</v>
      </c>
      <c r="I229" s="283"/>
      <c r="J229" s="279"/>
      <c r="K229" s="279"/>
      <c r="L229" s="284"/>
      <c r="M229" s="285"/>
      <c r="N229" s="286"/>
      <c r="O229" s="286"/>
      <c r="P229" s="286"/>
      <c r="Q229" s="286"/>
      <c r="R229" s="286"/>
      <c r="S229" s="286"/>
      <c r="T229" s="28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8" t="s">
        <v>146</v>
      </c>
      <c r="AU229" s="288" t="s">
        <v>83</v>
      </c>
      <c r="AV229" s="15" t="s">
        <v>144</v>
      </c>
      <c r="AW229" s="15" t="s">
        <v>30</v>
      </c>
      <c r="AX229" s="15" t="s">
        <v>81</v>
      </c>
      <c r="AY229" s="288" t="s">
        <v>137</v>
      </c>
    </row>
    <row r="230" s="12" customFormat="1" ht="22.8" customHeight="1">
      <c r="A230" s="12"/>
      <c r="B230" s="227"/>
      <c r="C230" s="228"/>
      <c r="D230" s="229" t="s">
        <v>72</v>
      </c>
      <c r="E230" s="241" t="s">
        <v>182</v>
      </c>
      <c r="F230" s="241" t="s">
        <v>872</v>
      </c>
      <c r="G230" s="228"/>
      <c r="H230" s="228"/>
      <c r="I230" s="231"/>
      <c r="J230" s="242">
        <f>BK230</f>
        <v>0</v>
      </c>
      <c r="K230" s="228"/>
      <c r="L230" s="233"/>
      <c r="M230" s="234"/>
      <c r="N230" s="235"/>
      <c r="O230" s="235"/>
      <c r="P230" s="236">
        <f>SUM(P231:P233)</f>
        <v>0</v>
      </c>
      <c r="Q230" s="235"/>
      <c r="R230" s="236">
        <f>SUM(R231:R233)</f>
        <v>0.0038560000000000001</v>
      </c>
      <c r="S230" s="235"/>
      <c r="T230" s="237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8" t="s">
        <v>81</v>
      </c>
      <c r="AT230" s="239" t="s">
        <v>72</v>
      </c>
      <c r="AU230" s="239" t="s">
        <v>81</v>
      </c>
      <c r="AY230" s="238" t="s">
        <v>137</v>
      </c>
      <c r="BK230" s="240">
        <f>SUM(BK231:BK233)</f>
        <v>0</v>
      </c>
    </row>
    <row r="231" s="2" customFormat="1" ht="16.5" customHeight="1">
      <c r="A231" s="38"/>
      <c r="B231" s="39"/>
      <c r="C231" s="243" t="s">
        <v>338</v>
      </c>
      <c r="D231" s="243" t="s">
        <v>139</v>
      </c>
      <c r="E231" s="244" t="s">
        <v>873</v>
      </c>
      <c r="F231" s="245" t="s">
        <v>874</v>
      </c>
      <c r="G231" s="246" t="s">
        <v>185</v>
      </c>
      <c r="H231" s="247">
        <v>1.6000000000000001</v>
      </c>
      <c r="I231" s="248"/>
      <c r="J231" s="249">
        <f>ROUND(I231*H231,2)</f>
        <v>0</v>
      </c>
      <c r="K231" s="245" t="s">
        <v>1</v>
      </c>
      <c r="L231" s="44"/>
      <c r="M231" s="250" t="s">
        <v>1</v>
      </c>
      <c r="N231" s="251" t="s">
        <v>38</v>
      </c>
      <c r="O231" s="91"/>
      <c r="P231" s="252">
        <f>O231*H231</f>
        <v>0</v>
      </c>
      <c r="Q231" s="252">
        <v>0.0024099999999999998</v>
      </c>
      <c r="R231" s="252">
        <f>Q231*H231</f>
        <v>0.0038560000000000001</v>
      </c>
      <c r="S231" s="252">
        <v>0</v>
      </c>
      <c r="T231" s="25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54" t="s">
        <v>144</v>
      </c>
      <c r="AT231" s="254" t="s">
        <v>139</v>
      </c>
      <c r="AU231" s="254" t="s">
        <v>83</v>
      </c>
      <c r="AY231" s="17" t="s">
        <v>137</v>
      </c>
      <c r="BE231" s="255">
        <f>IF(N231="základní",J231,0)</f>
        <v>0</v>
      </c>
      <c r="BF231" s="255">
        <f>IF(N231="snížená",J231,0)</f>
        <v>0</v>
      </c>
      <c r="BG231" s="255">
        <f>IF(N231="zákl. přenesená",J231,0)</f>
        <v>0</v>
      </c>
      <c r="BH231" s="255">
        <f>IF(N231="sníž. přenesená",J231,0)</f>
        <v>0</v>
      </c>
      <c r="BI231" s="255">
        <f>IF(N231="nulová",J231,0)</f>
        <v>0</v>
      </c>
      <c r="BJ231" s="17" t="s">
        <v>81</v>
      </c>
      <c r="BK231" s="255">
        <f>ROUND(I231*H231,2)</f>
        <v>0</v>
      </c>
      <c r="BL231" s="17" t="s">
        <v>144</v>
      </c>
      <c r="BM231" s="254" t="s">
        <v>875</v>
      </c>
    </row>
    <row r="232" s="14" customFormat="1">
      <c r="A232" s="14"/>
      <c r="B232" s="267"/>
      <c r="C232" s="268"/>
      <c r="D232" s="258" t="s">
        <v>146</v>
      </c>
      <c r="E232" s="269" t="s">
        <v>1</v>
      </c>
      <c r="F232" s="270" t="s">
        <v>876</v>
      </c>
      <c r="G232" s="268"/>
      <c r="H232" s="271">
        <v>1.6000000000000001</v>
      </c>
      <c r="I232" s="272"/>
      <c r="J232" s="268"/>
      <c r="K232" s="268"/>
      <c r="L232" s="273"/>
      <c r="M232" s="274"/>
      <c r="N232" s="275"/>
      <c r="O232" s="275"/>
      <c r="P232" s="275"/>
      <c r="Q232" s="275"/>
      <c r="R232" s="275"/>
      <c r="S232" s="275"/>
      <c r="T232" s="27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7" t="s">
        <v>146</v>
      </c>
      <c r="AU232" s="277" t="s">
        <v>83</v>
      </c>
      <c r="AV232" s="14" t="s">
        <v>83</v>
      </c>
      <c r="AW232" s="14" t="s">
        <v>30</v>
      </c>
      <c r="AX232" s="14" t="s">
        <v>73</v>
      </c>
      <c r="AY232" s="277" t="s">
        <v>137</v>
      </c>
    </row>
    <row r="233" s="15" customFormat="1">
      <c r="A233" s="15"/>
      <c r="B233" s="278"/>
      <c r="C233" s="279"/>
      <c r="D233" s="258" t="s">
        <v>146</v>
      </c>
      <c r="E233" s="280" t="s">
        <v>1</v>
      </c>
      <c r="F233" s="281" t="s">
        <v>150</v>
      </c>
      <c r="G233" s="279"/>
      <c r="H233" s="282">
        <v>1.6000000000000001</v>
      </c>
      <c r="I233" s="283"/>
      <c r="J233" s="279"/>
      <c r="K233" s="279"/>
      <c r="L233" s="284"/>
      <c r="M233" s="285"/>
      <c r="N233" s="286"/>
      <c r="O233" s="286"/>
      <c r="P233" s="286"/>
      <c r="Q233" s="286"/>
      <c r="R233" s="286"/>
      <c r="S233" s="286"/>
      <c r="T233" s="28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8" t="s">
        <v>146</v>
      </c>
      <c r="AU233" s="288" t="s">
        <v>83</v>
      </c>
      <c r="AV233" s="15" t="s">
        <v>144</v>
      </c>
      <c r="AW233" s="15" t="s">
        <v>30</v>
      </c>
      <c r="AX233" s="15" t="s">
        <v>81</v>
      </c>
      <c r="AY233" s="288" t="s">
        <v>137</v>
      </c>
    </row>
    <row r="234" s="12" customFormat="1" ht="25.92" customHeight="1">
      <c r="A234" s="12"/>
      <c r="B234" s="227"/>
      <c r="C234" s="228"/>
      <c r="D234" s="229" t="s">
        <v>72</v>
      </c>
      <c r="E234" s="230" t="s">
        <v>877</v>
      </c>
      <c r="F234" s="230" t="s">
        <v>878</v>
      </c>
      <c r="G234" s="228"/>
      <c r="H234" s="228"/>
      <c r="I234" s="231"/>
      <c r="J234" s="232">
        <f>BK234</f>
        <v>0</v>
      </c>
      <c r="K234" s="228"/>
      <c r="L234" s="233"/>
      <c r="M234" s="234"/>
      <c r="N234" s="235"/>
      <c r="O234" s="235"/>
      <c r="P234" s="236">
        <f>P235+P243+P248+P251</f>
        <v>0</v>
      </c>
      <c r="Q234" s="235"/>
      <c r="R234" s="236">
        <f>R235+R243+R248+R251</f>
        <v>0.038594000000000003</v>
      </c>
      <c r="S234" s="235"/>
      <c r="T234" s="237">
        <f>T235+T243+T248+T251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38" t="s">
        <v>83</v>
      </c>
      <c r="AT234" s="239" t="s">
        <v>72</v>
      </c>
      <c r="AU234" s="239" t="s">
        <v>73</v>
      </c>
      <c r="AY234" s="238" t="s">
        <v>137</v>
      </c>
      <c r="BK234" s="240">
        <f>BK235+BK243+BK248+BK251</f>
        <v>0</v>
      </c>
    </row>
    <row r="235" s="12" customFormat="1" ht="22.8" customHeight="1">
      <c r="A235" s="12"/>
      <c r="B235" s="227"/>
      <c r="C235" s="228"/>
      <c r="D235" s="229" t="s">
        <v>72</v>
      </c>
      <c r="E235" s="241" t="s">
        <v>879</v>
      </c>
      <c r="F235" s="241" t="s">
        <v>880</v>
      </c>
      <c r="G235" s="228"/>
      <c r="H235" s="228"/>
      <c r="I235" s="231"/>
      <c r="J235" s="242">
        <f>BK235</f>
        <v>0</v>
      </c>
      <c r="K235" s="228"/>
      <c r="L235" s="233"/>
      <c r="M235" s="234"/>
      <c r="N235" s="235"/>
      <c r="O235" s="235"/>
      <c r="P235" s="236">
        <f>SUM(P236:P242)</f>
        <v>0</v>
      </c>
      <c r="Q235" s="235"/>
      <c r="R235" s="236">
        <f>SUM(R236:R242)</f>
        <v>0.0097060000000000011</v>
      </c>
      <c r="S235" s="235"/>
      <c r="T235" s="237">
        <f>SUM(T236:T242)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38" t="s">
        <v>83</v>
      </c>
      <c r="AT235" s="239" t="s">
        <v>72</v>
      </c>
      <c r="AU235" s="239" t="s">
        <v>81</v>
      </c>
      <c r="AY235" s="238" t="s">
        <v>137</v>
      </c>
      <c r="BK235" s="240">
        <f>SUM(BK236:BK242)</f>
        <v>0</v>
      </c>
    </row>
    <row r="236" s="2" customFormat="1" ht="16.5" customHeight="1">
      <c r="A236" s="38"/>
      <c r="B236" s="39"/>
      <c r="C236" s="243" t="s">
        <v>343</v>
      </c>
      <c r="D236" s="243" t="s">
        <v>139</v>
      </c>
      <c r="E236" s="244" t="s">
        <v>881</v>
      </c>
      <c r="F236" s="245" t="s">
        <v>882</v>
      </c>
      <c r="G236" s="246" t="s">
        <v>185</v>
      </c>
      <c r="H236" s="247">
        <v>0.5</v>
      </c>
      <c r="I236" s="248"/>
      <c r="J236" s="249">
        <f>ROUND(I236*H236,2)</f>
        <v>0</v>
      </c>
      <c r="K236" s="245" t="s">
        <v>1</v>
      </c>
      <c r="L236" s="44"/>
      <c r="M236" s="250" t="s">
        <v>1</v>
      </c>
      <c r="N236" s="251" t="s">
        <v>38</v>
      </c>
      <c r="O236" s="91"/>
      <c r="P236" s="252">
        <f>O236*H236</f>
        <v>0</v>
      </c>
      <c r="Q236" s="252">
        <v>0.0016999999999999999</v>
      </c>
      <c r="R236" s="252">
        <f>Q236*H236</f>
        <v>0.00084999999999999995</v>
      </c>
      <c r="S236" s="252">
        <v>0</v>
      </c>
      <c r="T236" s="25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4" t="s">
        <v>231</v>
      </c>
      <c r="AT236" s="254" t="s">
        <v>139</v>
      </c>
      <c r="AU236" s="254" t="s">
        <v>83</v>
      </c>
      <c r="AY236" s="17" t="s">
        <v>137</v>
      </c>
      <c r="BE236" s="255">
        <f>IF(N236="základní",J236,0)</f>
        <v>0</v>
      </c>
      <c r="BF236" s="255">
        <f>IF(N236="snížená",J236,0)</f>
        <v>0</v>
      </c>
      <c r="BG236" s="255">
        <f>IF(N236="zákl. přenesená",J236,0)</f>
        <v>0</v>
      </c>
      <c r="BH236" s="255">
        <f>IF(N236="sníž. přenesená",J236,0)</f>
        <v>0</v>
      </c>
      <c r="BI236" s="255">
        <f>IF(N236="nulová",J236,0)</f>
        <v>0</v>
      </c>
      <c r="BJ236" s="17" t="s">
        <v>81</v>
      </c>
      <c r="BK236" s="255">
        <f>ROUND(I236*H236,2)</f>
        <v>0</v>
      </c>
      <c r="BL236" s="17" t="s">
        <v>231</v>
      </c>
      <c r="BM236" s="254" t="s">
        <v>883</v>
      </c>
    </row>
    <row r="237" s="2" customFormat="1" ht="16.5" customHeight="1">
      <c r="A237" s="38"/>
      <c r="B237" s="39"/>
      <c r="C237" s="243" t="s">
        <v>349</v>
      </c>
      <c r="D237" s="243" t="s">
        <v>139</v>
      </c>
      <c r="E237" s="244" t="s">
        <v>884</v>
      </c>
      <c r="F237" s="245" t="s">
        <v>885</v>
      </c>
      <c r="G237" s="246" t="s">
        <v>185</v>
      </c>
      <c r="H237" s="247">
        <v>3.1000000000000001</v>
      </c>
      <c r="I237" s="248"/>
      <c r="J237" s="249">
        <f>ROUND(I237*H237,2)</f>
        <v>0</v>
      </c>
      <c r="K237" s="245" t="s">
        <v>1</v>
      </c>
      <c r="L237" s="44"/>
      <c r="M237" s="250" t="s">
        <v>1</v>
      </c>
      <c r="N237" s="251" t="s">
        <v>38</v>
      </c>
      <c r="O237" s="91"/>
      <c r="P237" s="252">
        <f>O237*H237</f>
        <v>0</v>
      </c>
      <c r="Q237" s="252">
        <v>0.00216</v>
      </c>
      <c r="R237" s="252">
        <f>Q237*H237</f>
        <v>0.0066960000000000006</v>
      </c>
      <c r="S237" s="252">
        <v>0</v>
      </c>
      <c r="T237" s="25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4" t="s">
        <v>231</v>
      </c>
      <c r="AT237" s="254" t="s">
        <v>139</v>
      </c>
      <c r="AU237" s="254" t="s">
        <v>83</v>
      </c>
      <c r="AY237" s="17" t="s">
        <v>137</v>
      </c>
      <c r="BE237" s="255">
        <f>IF(N237="základní",J237,0)</f>
        <v>0</v>
      </c>
      <c r="BF237" s="255">
        <f>IF(N237="snížená",J237,0)</f>
        <v>0</v>
      </c>
      <c r="BG237" s="255">
        <f>IF(N237="zákl. přenesená",J237,0)</f>
        <v>0</v>
      </c>
      <c r="BH237" s="255">
        <f>IF(N237="sníž. přenesená",J237,0)</f>
        <v>0</v>
      </c>
      <c r="BI237" s="255">
        <f>IF(N237="nulová",J237,0)</f>
        <v>0</v>
      </c>
      <c r="BJ237" s="17" t="s">
        <v>81</v>
      </c>
      <c r="BK237" s="255">
        <f>ROUND(I237*H237,2)</f>
        <v>0</v>
      </c>
      <c r="BL237" s="17" t="s">
        <v>231</v>
      </c>
      <c r="BM237" s="254" t="s">
        <v>886</v>
      </c>
    </row>
    <row r="238" s="2" customFormat="1" ht="16.5" customHeight="1">
      <c r="A238" s="38"/>
      <c r="B238" s="39"/>
      <c r="C238" s="243" t="s">
        <v>357</v>
      </c>
      <c r="D238" s="243" t="s">
        <v>139</v>
      </c>
      <c r="E238" s="244" t="s">
        <v>887</v>
      </c>
      <c r="F238" s="245" t="s">
        <v>888</v>
      </c>
      <c r="G238" s="246" t="s">
        <v>267</v>
      </c>
      <c r="H238" s="247">
        <v>1</v>
      </c>
      <c r="I238" s="248"/>
      <c r="J238" s="249">
        <f>ROUND(I238*H238,2)</f>
        <v>0</v>
      </c>
      <c r="K238" s="245" t="s">
        <v>1</v>
      </c>
      <c r="L238" s="44"/>
      <c r="M238" s="250" t="s">
        <v>1</v>
      </c>
      <c r="N238" s="251" t="s">
        <v>38</v>
      </c>
      <c r="O238" s="91"/>
      <c r="P238" s="252">
        <f>O238*H238</f>
        <v>0</v>
      </c>
      <c r="Q238" s="252">
        <v>0.00216</v>
      </c>
      <c r="R238" s="252">
        <f>Q238*H238</f>
        <v>0.00216</v>
      </c>
      <c r="S238" s="252">
        <v>0</v>
      </c>
      <c r="T238" s="25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4" t="s">
        <v>231</v>
      </c>
      <c r="AT238" s="254" t="s">
        <v>139</v>
      </c>
      <c r="AU238" s="254" t="s">
        <v>83</v>
      </c>
      <c r="AY238" s="17" t="s">
        <v>137</v>
      </c>
      <c r="BE238" s="255">
        <f>IF(N238="základní",J238,0)</f>
        <v>0</v>
      </c>
      <c r="BF238" s="255">
        <f>IF(N238="snížená",J238,0)</f>
        <v>0</v>
      </c>
      <c r="BG238" s="255">
        <f>IF(N238="zákl. přenesená",J238,0)</f>
        <v>0</v>
      </c>
      <c r="BH238" s="255">
        <f>IF(N238="sníž. přenesená",J238,0)</f>
        <v>0</v>
      </c>
      <c r="BI238" s="255">
        <f>IF(N238="nulová",J238,0)</f>
        <v>0</v>
      </c>
      <c r="BJ238" s="17" t="s">
        <v>81</v>
      </c>
      <c r="BK238" s="255">
        <f>ROUND(I238*H238,2)</f>
        <v>0</v>
      </c>
      <c r="BL238" s="17" t="s">
        <v>231</v>
      </c>
      <c r="BM238" s="254" t="s">
        <v>889</v>
      </c>
    </row>
    <row r="239" s="2" customFormat="1" ht="16.5" customHeight="1">
      <c r="A239" s="38"/>
      <c r="B239" s="39"/>
      <c r="C239" s="243" t="s">
        <v>362</v>
      </c>
      <c r="D239" s="243" t="s">
        <v>139</v>
      </c>
      <c r="E239" s="244" t="s">
        <v>890</v>
      </c>
      <c r="F239" s="245" t="s">
        <v>891</v>
      </c>
      <c r="G239" s="246" t="s">
        <v>185</v>
      </c>
      <c r="H239" s="247">
        <v>3.6000000000000001</v>
      </c>
      <c r="I239" s="248"/>
      <c r="J239" s="249">
        <f>ROUND(I239*H239,2)</f>
        <v>0</v>
      </c>
      <c r="K239" s="245" t="s">
        <v>143</v>
      </c>
      <c r="L239" s="44"/>
      <c r="M239" s="250" t="s">
        <v>1</v>
      </c>
      <c r="N239" s="251" t="s">
        <v>38</v>
      </c>
      <c r="O239" s="91"/>
      <c r="P239" s="252">
        <f>O239*H239</f>
        <v>0</v>
      </c>
      <c r="Q239" s="252">
        <v>0</v>
      </c>
      <c r="R239" s="252">
        <f>Q239*H239</f>
        <v>0</v>
      </c>
      <c r="S239" s="252">
        <v>0</v>
      </c>
      <c r="T239" s="25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54" t="s">
        <v>231</v>
      </c>
      <c r="AT239" s="254" t="s">
        <v>139</v>
      </c>
      <c r="AU239" s="254" t="s">
        <v>83</v>
      </c>
      <c r="AY239" s="17" t="s">
        <v>137</v>
      </c>
      <c r="BE239" s="255">
        <f>IF(N239="základní",J239,0)</f>
        <v>0</v>
      </c>
      <c r="BF239" s="255">
        <f>IF(N239="snížená",J239,0)</f>
        <v>0</v>
      </c>
      <c r="BG239" s="255">
        <f>IF(N239="zákl. přenesená",J239,0)</f>
        <v>0</v>
      </c>
      <c r="BH239" s="255">
        <f>IF(N239="sníž. přenesená",J239,0)</f>
        <v>0</v>
      </c>
      <c r="BI239" s="255">
        <f>IF(N239="nulová",J239,0)</f>
        <v>0</v>
      </c>
      <c r="BJ239" s="17" t="s">
        <v>81</v>
      </c>
      <c r="BK239" s="255">
        <f>ROUND(I239*H239,2)</f>
        <v>0</v>
      </c>
      <c r="BL239" s="17" t="s">
        <v>231</v>
      </c>
      <c r="BM239" s="254" t="s">
        <v>892</v>
      </c>
    </row>
    <row r="240" s="14" customFormat="1">
      <c r="A240" s="14"/>
      <c r="B240" s="267"/>
      <c r="C240" s="268"/>
      <c r="D240" s="258" t="s">
        <v>146</v>
      </c>
      <c r="E240" s="269" t="s">
        <v>1</v>
      </c>
      <c r="F240" s="270" t="s">
        <v>893</v>
      </c>
      <c r="G240" s="268"/>
      <c r="H240" s="271">
        <v>3.6000000000000001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7" t="s">
        <v>146</v>
      </c>
      <c r="AU240" s="277" t="s">
        <v>83</v>
      </c>
      <c r="AV240" s="14" t="s">
        <v>83</v>
      </c>
      <c r="AW240" s="14" t="s">
        <v>30</v>
      </c>
      <c r="AX240" s="14" t="s">
        <v>73</v>
      </c>
      <c r="AY240" s="277" t="s">
        <v>137</v>
      </c>
    </row>
    <row r="241" s="15" customFormat="1">
      <c r="A241" s="15"/>
      <c r="B241" s="278"/>
      <c r="C241" s="279"/>
      <c r="D241" s="258" t="s">
        <v>146</v>
      </c>
      <c r="E241" s="280" t="s">
        <v>1</v>
      </c>
      <c r="F241" s="281" t="s">
        <v>150</v>
      </c>
      <c r="G241" s="279"/>
      <c r="H241" s="282">
        <v>3.6000000000000001</v>
      </c>
      <c r="I241" s="283"/>
      <c r="J241" s="279"/>
      <c r="K241" s="279"/>
      <c r="L241" s="284"/>
      <c r="M241" s="285"/>
      <c r="N241" s="286"/>
      <c r="O241" s="286"/>
      <c r="P241" s="286"/>
      <c r="Q241" s="286"/>
      <c r="R241" s="286"/>
      <c r="S241" s="286"/>
      <c r="T241" s="28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8" t="s">
        <v>146</v>
      </c>
      <c r="AU241" s="288" t="s">
        <v>83</v>
      </c>
      <c r="AV241" s="15" t="s">
        <v>144</v>
      </c>
      <c r="AW241" s="15" t="s">
        <v>30</v>
      </c>
      <c r="AX241" s="15" t="s">
        <v>81</v>
      </c>
      <c r="AY241" s="288" t="s">
        <v>137</v>
      </c>
    </row>
    <row r="242" s="2" customFormat="1" ht="24" customHeight="1">
      <c r="A242" s="38"/>
      <c r="B242" s="39"/>
      <c r="C242" s="243" t="s">
        <v>367</v>
      </c>
      <c r="D242" s="243" t="s">
        <v>139</v>
      </c>
      <c r="E242" s="244" t="s">
        <v>894</v>
      </c>
      <c r="F242" s="245" t="s">
        <v>895</v>
      </c>
      <c r="G242" s="246" t="s">
        <v>896</v>
      </c>
      <c r="H242" s="302"/>
      <c r="I242" s="248"/>
      <c r="J242" s="249">
        <f>ROUND(I242*H242,2)</f>
        <v>0</v>
      </c>
      <c r="K242" s="245" t="s">
        <v>143</v>
      </c>
      <c r="L242" s="44"/>
      <c r="M242" s="250" t="s">
        <v>1</v>
      </c>
      <c r="N242" s="251" t="s">
        <v>38</v>
      </c>
      <c r="O242" s="91"/>
      <c r="P242" s="252">
        <f>O242*H242</f>
        <v>0</v>
      </c>
      <c r="Q242" s="252">
        <v>0</v>
      </c>
      <c r="R242" s="252">
        <f>Q242*H242</f>
        <v>0</v>
      </c>
      <c r="S242" s="252">
        <v>0</v>
      </c>
      <c r="T242" s="25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4" t="s">
        <v>231</v>
      </c>
      <c r="AT242" s="254" t="s">
        <v>139</v>
      </c>
      <c r="AU242" s="254" t="s">
        <v>83</v>
      </c>
      <c r="AY242" s="17" t="s">
        <v>137</v>
      </c>
      <c r="BE242" s="255">
        <f>IF(N242="základní",J242,0)</f>
        <v>0</v>
      </c>
      <c r="BF242" s="255">
        <f>IF(N242="snížená",J242,0)</f>
        <v>0</v>
      </c>
      <c r="BG242" s="255">
        <f>IF(N242="zákl. přenesená",J242,0)</f>
        <v>0</v>
      </c>
      <c r="BH242" s="255">
        <f>IF(N242="sníž. přenesená",J242,0)</f>
        <v>0</v>
      </c>
      <c r="BI242" s="255">
        <f>IF(N242="nulová",J242,0)</f>
        <v>0</v>
      </c>
      <c r="BJ242" s="17" t="s">
        <v>81</v>
      </c>
      <c r="BK242" s="255">
        <f>ROUND(I242*H242,2)</f>
        <v>0</v>
      </c>
      <c r="BL242" s="17" t="s">
        <v>231</v>
      </c>
      <c r="BM242" s="254" t="s">
        <v>897</v>
      </c>
    </row>
    <row r="243" s="12" customFormat="1" ht="22.8" customHeight="1">
      <c r="A243" s="12"/>
      <c r="B243" s="227"/>
      <c r="C243" s="228"/>
      <c r="D243" s="229" t="s">
        <v>72</v>
      </c>
      <c r="E243" s="241" t="s">
        <v>898</v>
      </c>
      <c r="F243" s="241" t="s">
        <v>899</v>
      </c>
      <c r="G243" s="228"/>
      <c r="H243" s="228"/>
      <c r="I243" s="231"/>
      <c r="J243" s="242">
        <f>BK243</f>
        <v>0</v>
      </c>
      <c r="K243" s="228"/>
      <c r="L243" s="233"/>
      <c r="M243" s="234"/>
      <c r="N243" s="235"/>
      <c r="O243" s="235"/>
      <c r="P243" s="236">
        <f>SUM(P244:P247)</f>
        <v>0</v>
      </c>
      <c r="Q243" s="235"/>
      <c r="R243" s="236">
        <f>SUM(R244:R247)</f>
        <v>0.0054979999999999994</v>
      </c>
      <c r="S243" s="235"/>
      <c r="T243" s="237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8" t="s">
        <v>83</v>
      </c>
      <c r="AT243" s="239" t="s">
        <v>72</v>
      </c>
      <c r="AU243" s="239" t="s">
        <v>81</v>
      </c>
      <c r="AY243" s="238" t="s">
        <v>137</v>
      </c>
      <c r="BK243" s="240">
        <f>SUM(BK244:BK247)</f>
        <v>0</v>
      </c>
    </row>
    <row r="244" s="2" customFormat="1" ht="16.5" customHeight="1">
      <c r="A244" s="38"/>
      <c r="B244" s="39"/>
      <c r="C244" s="243" t="s">
        <v>373</v>
      </c>
      <c r="D244" s="243" t="s">
        <v>139</v>
      </c>
      <c r="E244" s="244" t="s">
        <v>900</v>
      </c>
      <c r="F244" s="245" t="s">
        <v>901</v>
      </c>
      <c r="G244" s="246" t="s">
        <v>185</v>
      </c>
      <c r="H244" s="247">
        <v>5.7999999999999998</v>
      </c>
      <c r="I244" s="248"/>
      <c r="J244" s="249">
        <f>ROUND(I244*H244,2)</f>
        <v>0</v>
      </c>
      <c r="K244" s="245" t="s">
        <v>143</v>
      </c>
      <c r="L244" s="44"/>
      <c r="M244" s="250" t="s">
        <v>1</v>
      </c>
      <c r="N244" s="251" t="s">
        <v>38</v>
      </c>
      <c r="O244" s="91"/>
      <c r="P244" s="252">
        <f>O244*H244</f>
        <v>0</v>
      </c>
      <c r="Q244" s="252">
        <v>0.00066</v>
      </c>
      <c r="R244" s="252">
        <f>Q244*H244</f>
        <v>0.0038279999999999998</v>
      </c>
      <c r="S244" s="252">
        <v>0</v>
      </c>
      <c r="T244" s="25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4" t="s">
        <v>231</v>
      </c>
      <c r="AT244" s="254" t="s">
        <v>139</v>
      </c>
      <c r="AU244" s="254" t="s">
        <v>83</v>
      </c>
      <c r="AY244" s="17" t="s">
        <v>137</v>
      </c>
      <c r="BE244" s="255">
        <f>IF(N244="základní",J244,0)</f>
        <v>0</v>
      </c>
      <c r="BF244" s="255">
        <f>IF(N244="snížená",J244,0)</f>
        <v>0</v>
      </c>
      <c r="BG244" s="255">
        <f>IF(N244="zákl. přenesená",J244,0)</f>
        <v>0</v>
      </c>
      <c r="BH244" s="255">
        <f>IF(N244="sníž. přenesená",J244,0)</f>
        <v>0</v>
      </c>
      <c r="BI244" s="255">
        <f>IF(N244="nulová",J244,0)</f>
        <v>0</v>
      </c>
      <c r="BJ244" s="17" t="s">
        <v>81</v>
      </c>
      <c r="BK244" s="255">
        <f>ROUND(I244*H244,2)</f>
        <v>0</v>
      </c>
      <c r="BL244" s="17" t="s">
        <v>231</v>
      </c>
      <c r="BM244" s="254" t="s">
        <v>902</v>
      </c>
    </row>
    <row r="245" s="2" customFormat="1" ht="16.5" customHeight="1">
      <c r="A245" s="38"/>
      <c r="B245" s="39"/>
      <c r="C245" s="243" t="s">
        <v>380</v>
      </c>
      <c r="D245" s="243" t="s">
        <v>139</v>
      </c>
      <c r="E245" s="244" t="s">
        <v>903</v>
      </c>
      <c r="F245" s="245" t="s">
        <v>904</v>
      </c>
      <c r="G245" s="246" t="s">
        <v>905</v>
      </c>
      <c r="H245" s="247">
        <v>1</v>
      </c>
      <c r="I245" s="248"/>
      <c r="J245" s="249">
        <f>ROUND(I245*H245,2)</f>
        <v>0</v>
      </c>
      <c r="K245" s="245" t="s">
        <v>143</v>
      </c>
      <c r="L245" s="44"/>
      <c r="M245" s="250" t="s">
        <v>1</v>
      </c>
      <c r="N245" s="251" t="s">
        <v>38</v>
      </c>
      <c r="O245" s="91"/>
      <c r="P245" s="252">
        <f>O245*H245</f>
        <v>0</v>
      </c>
      <c r="Q245" s="252">
        <v>0.00089999999999999998</v>
      </c>
      <c r="R245" s="252">
        <f>Q245*H245</f>
        <v>0.00089999999999999998</v>
      </c>
      <c r="S245" s="252">
        <v>0</v>
      </c>
      <c r="T245" s="25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54" t="s">
        <v>231</v>
      </c>
      <c r="AT245" s="254" t="s">
        <v>139</v>
      </c>
      <c r="AU245" s="254" t="s">
        <v>83</v>
      </c>
      <c r="AY245" s="17" t="s">
        <v>137</v>
      </c>
      <c r="BE245" s="255">
        <f>IF(N245="základní",J245,0)</f>
        <v>0</v>
      </c>
      <c r="BF245" s="255">
        <f>IF(N245="snížená",J245,0)</f>
        <v>0</v>
      </c>
      <c r="BG245" s="255">
        <f>IF(N245="zákl. přenesená",J245,0)</f>
        <v>0</v>
      </c>
      <c r="BH245" s="255">
        <f>IF(N245="sníž. přenesená",J245,0)</f>
        <v>0</v>
      </c>
      <c r="BI245" s="255">
        <f>IF(N245="nulová",J245,0)</f>
        <v>0</v>
      </c>
      <c r="BJ245" s="17" t="s">
        <v>81</v>
      </c>
      <c r="BK245" s="255">
        <f>ROUND(I245*H245,2)</f>
        <v>0</v>
      </c>
      <c r="BL245" s="17" t="s">
        <v>231</v>
      </c>
      <c r="BM245" s="254" t="s">
        <v>906</v>
      </c>
    </row>
    <row r="246" s="2" customFormat="1" ht="16.5" customHeight="1">
      <c r="A246" s="38"/>
      <c r="B246" s="39"/>
      <c r="C246" s="243" t="s">
        <v>386</v>
      </c>
      <c r="D246" s="243" t="s">
        <v>139</v>
      </c>
      <c r="E246" s="244" t="s">
        <v>907</v>
      </c>
      <c r="F246" s="245" t="s">
        <v>908</v>
      </c>
      <c r="G246" s="246" t="s">
        <v>267</v>
      </c>
      <c r="H246" s="247">
        <v>1</v>
      </c>
      <c r="I246" s="248"/>
      <c r="J246" s="249">
        <f>ROUND(I246*H246,2)</f>
        <v>0</v>
      </c>
      <c r="K246" s="245" t="s">
        <v>1</v>
      </c>
      <c r="L246" s="44"/>
      <c r="M246" s="250" t="s">
        <v>1</v>
      </c>
      <c r="N246" s="251" t="s">
        <v>38</v>
      </c>
      <c r="O246" s="91"/>
      <c r="P246" s="252">
        <f>O246*H246</f>
        <v>0</v>
      </c>
      <c r="Q246" s="252">
        <v>0.00076999999999999996</v>
      </c>
      <c r="R246" s="252">
        <f>Q246*H246</f>
        <v>0.00076999999999999996</v>
      </c>
      <c r="S246" s="252">
        <v>0</v>
      </c>
      <c r="T246" s="25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4" t="s">
        <v>231</v>
      </c>
      <c r="AT246" s="254" t="s">
        <v>139</v>
      </c>
      <c r="AU246" s="254" t="s">
        <v>83</v>
      </c>
      <c r="AY246" s="17" t="s">
        <v>137</v>
      </c>
      <c r="BE246" s="255">
        <f>IF(N246="základní",J246,0)</f>
        <v>0</v>
      </c>
      <c r="BF246" s="255">
        <f>IF(N246="snížená",J246,0)</f>
        <v>0</v>
      </c>
      <c r="BG246" s="255">
        <f>IF(N246="zákl. přenesená",J246,0)</f>
        <v>0</v>
      </c>
      <c r="BH246" s="255">
        <f>IF(N246="sníž. přenesená",J246,0)</f>
        <v>0</v>
      </c>
      <c r="BI246" s="255">
        <f>IF(N246="nulová",J246,0)</f>
        <v>0</v>
      </c>
      <c r="BJ246" s="17" t="s">
        <v>81</v>
      </c>
      <c r="BK246" s="255">
        <f>ROUND(I246*H246,2)</f>
        <v>0</v>
      </c>
      <c r="BL246" s="17" t="s">
        <v>231</v>
      </c>
      <c r="BM246" s="254" t="s">
        <v>909</v>
      </c>
    </row>
    <row r="247" s="2" customFormat="1" ht="24" customHeight="1">
      <c r="A247" s="38"/>
      <c r="B247" s="39"/>
      <c r="C247" s="243" t="s">
        <v>393</v>
      </c>
      <c r="D247" s="243" t="s">
        <v>139</v>
      </c>
      <c r="E247" s="244" t="s">
        <v>910</v>
      </c>
      <c r="F247" s="245" t="s">
        <v>911</v>
      </c>
      <c r="G247" s="246" t="s">
        <v>896</v>
      </c>
      <c r="H247" s="302"/>
      <c r="I247" s="248"/>
      <c r="J247" s="249">
        <f>ROUND(I247*H247,2)</f>
        <v>0</v>
      </c>
      <c r="K247" s="245" t="s">
        <v>143</v>
      </c>
      <c r="L247" s="44"/>
      <c r="M247" s="250" t="s">
        <v>1</v>
      </c>
      <c r="N247" s="251" t="s">
        <v>38</v>
      </c>
      <c r="O247" s="91"/>
      <c r="P247" s="252">
        <f>O247*H247</f>
        <v>0</v>
      </c>
      <c r="Q247" s="252">
        <v>0</v>
      </c>
      <c r="R247" s="252">
        <f>Q247*H247</f>
        <v>0</v>
      </c>
      <c r="S247" s="252">
        <v>0</v>
      </c>
      <c r="T247" s="25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54" t="s">
        <v>231</v>
      </c>
      <c r="AT247" s="254" t="s">
        <v>139</v>
      </c>
      <c r="AU247" s="254" t="s">
        <v>83</v>
      </c>
      <c r="AY247" s="17" t="s">
        <v>137</v>
      </c>
      <c r="BE247" s="255">
        <f>IF(N247="základní",J247,0)</f>
        <v>0</v>
      </c>
      <c r="BF247" s="255">
        <f>IF(N247="snížená",J247,0)</f>
        <v>0</v>
      </c>
      <c r="BG247" s="255">
        <f>IF(N247="zákl. přenesená",J247,0)</f>
        <v>0</v>
      </c>
      <c r="BH247" s="255">
        <f>IF(N247="sníž. přenesená",J247,0)</f>
        <v>0</v>
      </c>
      <c r="BI247" s="255">
        <f>IF(N247="nulová",J247,0)</f>
        <v>0</v>
      </c>
      <c r="BJ247" s="17" t="s">
        <v>81</v>
      </c>
      <c r="BK247" s="255">
        <f>ROUND(I247*H247,2)</f>
        <v>0</v>
      </c>
      <c r="BL247" s="17" t="s">
        <v>231</v>
      </c>
      <c r="BM247" s="254" t="s">
        <v>912</v>
      </c>
    </row>
    <row r="248" s="12" customFormat="1" ht="22.8" customHeight="1">
      <c r="A248" s="12"/>
      <c r="B248" s="227"/>
      <c r="C248" s="228"/>
      <c r="D248" s="229" t="s">
        <v>72</v>
      </c>
      <c r="E248" s="241" t="s">
        <v>913</v>
      </c>
      <c r="F248" s="241" t="s">
        <v>914</v>
      </c>
      <c r="G248" s="228"/>
      <c r="H248" s="228"/>
      <c r="I248" s="231"/>
      <c r="J248" s="242">
        <f>BK248</f>
        <v>0</v>
      </c>
      <c r="K248" s="228"/>
      <c r="L248" s="233"/>
      <c r="M248" s="234"/>
      <c r="N248" s="235"/>
      <c r="O248" s="235"/>
      <c r="P248" s="236">
        <f>SUM(P249:P250)</f>
        <v>0</v>
      </c>
      <c r="Q248" s="235"/>
      <c r="R248" s="236">
        <f>SUM(R249:R250)</f>
        <v>0.01797</v>
      </c>
      <c r="S248" s="235"/>
      <c r="T248" s="237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8" t="s">
        <v>83</v>
      </c>
      <c r="AT248" s="239" t="s">
        <v>72</v>
      </c>
      <c r="AU248" s="239" t="s">
        <v>81</v>
      </c>
      <c r="AY248" s="238" t="s">
        <v>137</v>
      </c>
      <c r="BK248" s="240">
        <f>SUM(BK249:BK250)</f>
        <v>0</v>
      </c>
    </row>
    <row r="249" s="2" customFormat="1" ht="16.5" customHeight="1">
      <c r="A249" s="38"/>
      <c r="B249" s="39"/>
      <c r="C249" s="243" t="s">
        <v>395</v>
      </c>
      <c r="D249" s="243" t="s">
        <v>139</v>
      </c>
      <c r="E249" s="244" t="s">
        <v>915</v>
      </c>
      <c r="F249" s="245" t="s">
        <v>916</v>
      </c>
      <c r="G249" s="246" t="s">
        <v>905</v>
      </c>
      <c r="H249" s="247">
        <v>1</v>
      </c>
      <c r="I249" s="248"/>
      <c r="J249" s="249">
        <f>ROUND(I249*H249,2)</f>
        <v>0</v>
      </c>
      <c r="K249" s="245" t="s">
        <v>1</v>
      </c>
      <c r="L249" s="44"/>
      <c r="M249" s="250" t="s">
        <v>1</v>
      </c>
      <c r="N249" s="251" t="s">
        <v>38</v>
      </c>
      <c r="O249" s="91"/>
      <c r="P249" s="252">
        <f>O249*H249</f>
        <v>0</v>
      </c>
      <c r="Q249" s="252">
        <v>0.01797</v>
      </c>
      <c r="R249" s="252">
        <f>Q249*H249</f>
        <v>0.01797</v>
      </c>
      <c r="S249" s="252">
        <v>0</v>
      </c>
      <c r="T249" s="25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54" t="s">
        <v>231</v>
      </c>
      <c r="AT249" s="254" t="s">
        <v>139</v>
      </c>
      <c r="AU249" s="254" t="s">
        <v>83</v>
      </c>
      <c r="AY249" s="17" t="s">
        <v>137</v>
      </c>
      <c r="BE249" s="255">
        <f>IF(N249="základní",J249,0)</f>
        <v>0</v>
      </c>
      <c r="BF249" s="255">
        <f>IF(N249="snížená",J249,0)</f>
        <v>0</v>
      </c>
      <c r="BG249" s="255">
        <f>IF(N249="zákl. přenesená",J249,0)</f>
        <v>0</v>
      </c>
      <c r="BH249" s="255">
        <f>IF(N249="sníž. přenesená",J249,0)</f>
        <v>0</v>
      </c>
      <c r="BI249" s="255">
        <f>IF(N249="nulová",J249,0)</f>
        <v>0</v>
      </c>
      <c r="BJ249" s="17" t="s">
        <v>81</v>
      </c>
      <c r="BK249" s="255">
        <f>ROUND(I249*H249,2)</f>
        <v>0</v>
      </c>
      <c r="BL249" s="17" t="s">
        <v>231</v>
      </c>
      <c r="BM249" s="254" t="s">
        <v>917</v>
      </c>
    </row>
    <row r="250" s="2" customFormat="1" ht="24" customHeight="1">
      <c r="A250" s="38"/>
      <c r="B250" s="39"/>
      <c r="C250" s="243" t="s">
        <v>400</v>
      </c>
      <c r="D250" s="243" t="s">
        <v>139</v>
      </c>
      <c r="E250" s="244" t="s">
        <v>918</v>
      </c>
      <c r="F250" s="245" t="s">
        <v>919</v>
      </c>
      <c r="G250" s="246" t="s">
        <v>896</v>
      </c>
      <c r="H250" s="302"/>
      <c r="I250" s="248"/>
      <c r="J250" s="249">
        <f>ROUND(I250*H250,2)</f>
        <v>0</v>
      </c>
      <c r="K250" s="245" t="s">
        <v>143</v>
      </c>
      <c r="L250" s="44"/>
      <c r="M250" s="250" t="s">
        <v>1</v>
      </c>
      <c r="N250" s="251" t="s">
        <v>38</v>
      </c>
      <c r="O250" s="91"/>
      <c r="P250" s="252">
        <f>O250*H250</f>
        <v>0</v>
      </c>
      <c r="Q250" s="252">
        <v>0</v>
      </c>
      <c r="R250" s="252">
        <f>Q250*H250</f>
        <v>0</v>
      </c>
      <c r="S250" s="252">
        <v>0</v>
      </c>
      <c r="T250" s="25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4" t="s">
        <v>231</v>
      </c>
      <c r="AT250" s="254" t="s">
        <v>139</v>
      </c>
      <c r="AU250" s="254" t="s">
        <v>83</v>
      </c>
      <c r="AY250" s="17" t="s">
        <v>137</v>
      </c>
      <c r="BE250" s="255">
        <f>IF(N250="základní",J250,0)</f>
        <v>0</v>
      </c>
      <c r="BF250" s="255">
        <f>IF(N250="snížená",J250,0)</f>
        <v>0</v>
      </c>
      <c r="BG250" s="255">
        <f>IF(N250="zákl. přenesená",J250,0)</f>
        <v>0</v>
      </c>
      <c r="BH250" s="255">
        <f>IF(N250="sníž. přenesená",J250,0)</f>
        <v>0</v>
      </c>
      <c r="BI250" s="255">
        <f>IF(N250="nulová",J250,0)</f>
        <v>0</v>
      </c>
      <c r="BJ250" s="17" t="s">
        <v>81</v>
      </c>
      <c r="BK250" s="255">
        <f>ROUND(I250*H250,2)</f>
        <v>0</v>
      </c>
      <c r="BL250" s="17" t="s">
        <v>231</v>
      </c>
      <c r="BM250" s="254" t="s">
        <v>920</v>
      </c>
    </row>
    <row r="251" s="12" customFormat="1" ht="22.8" customHeight="1">
      <c r="A251" s="12"/>
      <c r="B251" s="227"/>
      <c r="C251" s="228"/>
      <c r="D251" s="229" t="s">
        <v>72</v>
      </c>
      <c r="E251" s="241" t="s">
        <v>921</v>
      </c>
      <c r="F251" s="241" t="s">
        <v>922</v>
      </c>
      <c r="G251" s="228"/>
      <c r="H251" s="228"/>
      <c r="I251" s="231"/>
      <c r="J251" s="242">
        <f>BK251</f>
        <v>0</v>
      </c>
      <c r="K251" s="228"/>
      <c r="L251" s="233"/>
      <c r="M251" s="234"/>
      <c r="N251" s="235"/>
      <c r="O251" s="235"/>
      <c r="P251" s="236">
        <f>SUM(P252:P257)</f>
        <v>0</v>
      </c>
      <c r="Q251" s="235"/>
      <c r="R251" s="236">
        <f>SUM(R252:R257)</f>
        <v>0.0054200000000000003</v>
      </c>
      <c r="S251" s="235"/>
      <c r="T251" s="237">
        <f>SUM(T252:T257)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38" t="s">
        <v>83</v>
      </c>
      <c r="AT251" s="239" t="s">
        <v>72</v>
      </c>
      <c r="AU251" s="239" t="s">
        <v>81</v>
      </c>
      <c r="AY251" s="238" t="s">
        <v>137</v>
      </c>
      <c r="BK251" s="240">
        <f>SUM(BK252:BK257)</f>
        <v>0</v>
      </c>
    </row>
    <row r="252" s="2" customFormat="1" ht="16.5" customHeight="1">
      <c r="A252" s="38"/>
      <c r="B252" s="39"/>
      <c r="C252" s="243" t="s">
        <v>406</v>
      </c>
      <c r="D252" s="243" t="s">
        <v>139</v>
      </c>
      <c r="E252" s="244" t="s">
        <v>923</v>
      </c>
      <c r="F252" s="245" t="s">
        <v>924</v>
      </c>
      <c r="G252" s="246" t="s">
        <v>267</v>
      </c>
      <c r="H252" s="247">
        <v>1</v>
      </c>
      <c r="I252" s="248"/>
      <c r="J252" s="249">
        <f>ROUND(I252*H252,2)</f>
        <v>0</v>
      </c>
      <c r="K252" s="245" t="s">
        <v>1</v>
      </c>
      <c r="L252" s="44"/>
      <c r="M252" s="250" t="s">
        <v>1</v>
      </c>
      <c r="N252" s="251" t="s">
        <v>38</v>
      </c>
      <c r="O252" s="91"/>
      <c r="P252" s="252">
        <f>O252*H252</f>
        <v>0</v>
      </c>
      <c r="Q252" s="252">
        <v>0</v>
      </c>
      <c r="R252" s="252">
        <f>Q252*H252</f>
        <v>0</v>
      </c>
      <c r="S252" s="252">
        <v>0</v>
      </c>
      <c r="T252" s="25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4" t="s">
        <v>231</v>
      </c>
      <c r="AT252" s="254" t="s">
        <v>139</v>
      </c>
      <c r="AU252" s="254" t="s">
        <v>83</v>
      </c>
      <c r="AY252" s="17" t="s">
        <v>137</v>
      </c>
      <c r="BE252" s="255">
        <f>IF(N252="základní",J252,0)</f>
        <v>0</v>
      </c>
      <c r="BF252" s="255">
        <f>IF(N252="snížená",J252,0)</f>
        <v>0</v>
      </c>
      <c r="BG252" s="255">
        <f>IF(N252="zákl. přenesená",J252,0)</f>
        <v>0</v>
      </c>
      <c r="BH252" s="255">
        <f>IF(N252="sníž. přenesená",J252,0)</f>
        <v>0</v>
      </c>
      <c r="BI252" s="255">
        <f>IF(N252="nulová",J252,0)</f>
        <v>0</v>
      </c>
      <c r="BJ252" s="17" t="s">
        <v>81</v>
      </c>
      <c r="BK252" s="255">
        <f>ROUND(I252*H252,2)</f>
        <v>0</v>
      </c>
      <c r="BL252" s="17" t="s">
        <v>231</v>
      </c>
      <c r="BM252" s="254" t="s">
        <v>925</v>
      </c>
    </row>
    <row r="253" s="2" customFormat="1" ht="16.5" customHeight="1">
      <c r="A253" s="38"/>
      <c r="B253" s="39"/>
      <c r="C253" s="243" t="s">
        <v>413</v>
      </c>
      <c r="D253" s="243" t="s">
        <v>139</v>
      </c>
      <c r="E253" s="244" t="s">
        <v>926</v>
      </c>
      <c r="F253" s="245" t="s">
        <v>927</v>
      </c>
      <c r="G253" s="246" t="s">
        <v>185</v>
      </c>
      <c r="H253" s="247">
        <v>4</v>
      </c>
      <c r="I253" s="248"/>
      <c r="J253" s="249">
        <f>ROUND(I253*H253,2)</f>
        <v>0</v>
      </c>
      <c r="K253" s="245" t="s">
        <v>143</v>
      </c>
      <c r="L253" s="44"/>
      <c r="M253" s="250" t="s">
        <v>1</v>
      </c>
      <c r="N253" s="251" t="s">
        <v>38</v>
      </c>
      <c r="O253" s="91"/>
      <c r="P253" s="252">
        <f>O253*H253</f>
        <v>0</v>
      </c>
      <c r="Q253" s="252">
        <v>0</v>
      </c>
      <c r="R253" s="252">
        <f>Q253*H253</f>
        <v>0</v>
      </c>
      <c r="S253" s="252">
        <v>0</v>
      </c>
      <c r="T253" s="25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54" t="s">
        <v>231</v>
      </c>
      <c r="AT253" s="254" t="s">
        <v>139</v>
      </c>
      <c r="AU253" s="254" t="s">
        <v>83</v>
      </c>
      <c r="AY253" s="17" t="s">
        <v>137</v>
      </c>
      <c r="BE253" s="255">
        <f>IF(N253="základní",J253,0)</f>
        <v>0</v>
      </c>
      <c r="BF253" s="255">
        <f>IF(N253="snížená",J253,0)</f>
        <v>0</v>
      </c>
      <c r="BG253" s="255">
        <f>IF(N253="zákl. přenesená",J253,0)</f>
        <v>0</v>
      </c>
      <c r="BH253" s="255">
        <f>IF(N253="sníž. přenesená",J253,0)</f>
        <v>0</v>
      </c>
      <c r="BI253" s="255">
        <f>IF(N253="nulová",J253,0)</f>
        <v>0</v>
      </c>
      <c r="BJ253" s="17" t="s">
        <v>81</v>
      </c>
      <c r="BK253" s="255">
        <f>ROUND(I253*H253,2)</f>
        <v>0</v>
      </c>
      <c r="BL253" s="17" t="s">
        <v>231</v>
      </c>
      <c r="BM253" s="254" t="s">
        <v>928</v>
      </c>
    </row>
    <row r="254" s="2" customFormat="1" ht="16.5" customHeight="1">
      <c r="A254" s="38"/>
      <c r="B254" s="39"/>
      <c r="C254" s="289" t="s">
        <v>419</v>
      </c>
      <c r="D254" s="289" t="s">
        <v>274</v>
      </c>
      <c r="E254" s="290" t="s">
        <v>929</v>
      </c>
      <c r="F254" s="291" t="s">
        <v>930</v>
      </c>
      <c r="G254" s="292" t="s">
        <v>185</v>
      </c>
      <c r="H254" s="293">
        <v>4</v>
      </c>
      <c r="I254" s="294"/>
      <c r="J254" s="295">
        <f>ROUND(I254*H254,2)</f>
        <v>0</v>
      </c>
      <c r="K254" s="291" t="s">
        <v>1</v>
      </c>
      <c r="L254" s="296"/>
      <c r="M254" s="297" t="s">
        <v>1</v>
      </c>
      <c r="N254" s="298" t="s">
        <v>38</v>
      </c>
      <c r="O254" s="91"/>
      <c r="P254" s="252">
        <f>O254*H254</f>
        <v>0</v>
      </c>
      <c r="Q254" s="252">
        <v>0.0012700000000000001</v>
      </c>
      <c r="R254" s="252">
        <f>Q254*H254</f>
        <v>0.0050800000000000003</v>
      </c>
      <c r="S254" s="252">
        <v>0</v>
      </c>
      <c r="T254" s="25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4" t="s">
        <v>332</v>
      </c>
      <c r="AT254" s="254" t="s">
        <v>274</v>
      </c>
      <c r="AU254" s="254" t="s">
        <v>83</v>
      </c>
      <c r="AY254" s="17" t="s">
        <v>137</v>
      </c>
      <c r="BE254" s="255">
        <f>IF(N254="základní",J254,0)</f>
        <v>0</v>
      </c>
      <c r="BF254" s="255">
        <f>IF(N254="snížená",J254,0)</f>
        <v>0</v>
      </c>
      <c r="BG254" s="255">
        <f>IF(N254="zákl. přenesená",J254,0)</f>
        <v>0</v>
      </c>
      <c r="BH254" s="255">
        <f>IF(N254="sníž. přenesená",J254,0)</f>
        <v>0</v>
      </c>
      <c r="BI254" s="255">
        <f>IF(N254="nulová",J254,0)</f>
        <v>0</v>
      </c>
      <c r="BJ254" s="17" t="s">
        <v>81</v>
      </c>
      <c r="BK254" s="255">
        <f>ROUND(I254*H254,2)</f>
        <v>0</v>
      </c>
      <c r="BL254" s="17" t="s">
        <v>231</v>
      </c>
      <c r="BM254" s="254" t="s">
        <v>931</v>
      </c>
    </row>
    <row r="255" s="2" customFormat="1" ht="24" customHeight="1">
      <c r="A255" s="38"/>
      <c r="B255" s="39"/>
      <c r="C255" s="243" t="s">
        <v>426</v>
      </c>
      <c r="D255" s="243" t="s">
        <v>139</v>
      </c>
      <c r="E255" s="244" t="s">
        <v>932</v>
      </c>
      <c r="F255" s="245" t="s">
        <v>933</v>
      </c>
      <c r="G255" s="246" t="s">
        <v>267</v>
      </c>
      <c r="H255" s="247">
        <v>1</v>
      </c>
      <c r="I255" s="248"/>
      <c r="J255" s="249">
        <f>ROUND(I255*H255,2)</f>
        <v>0</v>
      </c>
      <c r="K255" s="245" t="s">
        <v>143</v>
      </c>
      <c r="L255" s="44"/>
      <c r="M255" s="250" t="s">
        <v>1</v>
      </c>
      <c r="N255" s="251" t="s">
        <v>38</v>
      </c>
      <c r="O255" s="91"/>
      <c r="P255" s="252">
        <f>O255*H255</f>
        <v>0</v>
      </c>
      <c r="Q255" s="252">
        <v>0</v>
      </c>
      <c r="R255" s="252">
        <f>Q255*H255</f>
        <v>0</v>
      </c>
      <c r="S255" s="252">
        <v>0</v>
      </c>
      <c r="T255" s="25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54" t="s">
        <v>231</v>
      </c>
      <c r="AT255" s="254" t="s">
        <v>139</v>
      </c>
      <c r="AU255" s="254" t="s">
        <v>83</v>
      </c>
      <c r="AY255" s="17" t="s">
        <v>137</v>
      </c>
      <c r="BE255" s="255">
        <f>IF(N255="základní",J255,0)</f>
        <v>0</v>
      </c>
      <c r="BF255" s="255">
        <f>IF(N255="snížená",J255,0)</f>
        <v>0</v>
      </c>
      <c r="BG255" s="255">
        <f>IF(N255="zákl. přenesená",J255,0)</f>
        <v>0</v>
      </c>
      <c r="BH255" s="255">
        <f>IF(N255="sníž. přenesená",J255,0)</f>
        <v>0</v>
      </c>
      <c r="BI255" s="255">
        <f>IF(N255="nulová",J255,0)</f>
        <v>0</v>
      </c>
      <c r="BJ255" s="17" t="s">
        <v>81</v>
      </c>
      <c r="BK255" s="255">
        <f>ROUND(I255*H255,2)</f>
        <v>0</v>
      </c>
      <c r="BL255" s="17" t="s">
        <v>231</v>
      </c>
      <c r="BM255" s="254" t="s">
        <v>934</v>
      </c>
    </row>
    <row r="256" s="2" customFormat="1" ht="16.5" customHeight="1">
      <c r="A256" s="38"/>
      <c r="B256" s="39"/>
      <c r="C256" s="289" t="s">
        <v>430</v>
      </c>
      <c r="D256" s="289" t="s">
        <v>274</v>
      </c>
      <c r="E256" s="290" t="s">
        <v>935</v>
      </c>
      <c r="F256" s="291" t="s">
        <v>936</v>
      </c>
      <c r="G256" s="292" t="s">
        <v>267</v>
      </c>
      <c r="H256" s="293">
        <v>1</v>
      </c>
      <c r="I256" s="294"/>
      <c r="J256" s="295">
        <f>ROUND(I256*H256,2)</f>
        <v>0</v>
      </c>
      <c r="K256" s="291" t="s">
        <v>1</v>
      </c>
      <c r="L256" s="296"/>
      <c r="M256" s="297" t="s">
        <v>1</v>
      </c>
      <c r="N256" s="298" t="s">
        <v>38</v>
      </c>
      <c r="O256" s="91"/>
      <c r="P256" s="252">
        <f>O256*H256</f>
        <v>0</v>
      </c>
      <c r="Q256" s="252">
        <v>0.00034000000000000002</v>
      </c>
      <c r="R256" s="252">
        <f>Q256*H256</f>
        <v>0.00034000000000000002</v>
      </c>
      <c r="S256" s="252">
        <v>0</v>
      </c>
      <c r="T256" s="25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4" t="s">
        <v>332</v>
      </c>
      <c r="AT256" s="254" t="s">
        <v>274</v>
      </c>
      <c r="AU256" s="254" t="s">
        <v>83</v>
      </c>
      <c r="AY256" s="17" t="s">
        <v>137</v>
      </c>
      <c r="BE256" s="255">
        <f>IF(N256="základní",J256,0)</f>
        <v>0</v>
      </c>
      <c r="BF256" s="255">
        <f>IF(N256="snížená",J256,0)</f>
        <v>0</v>
      </c>
      <c r="BG256" s="255">
        <f>IF(N256="zákl. přenesená",J256,0)</f>
        <v>0</v>
      </c>
      <c r="BH256" s="255">
        <f>IF(N256="sníž. přenesená",J256,0)</f>
        <v>0</v>
      </c>
      <c r="BI256" s="255">
        <f>IF(N256="nulová",J256,0)</f>
        <v>0</v>
      </c>
      <c r="BJ256" s="17" t="s">
        <v>81</v>
      </c>
      <c r="BK256" s="255">
        <f>ROUND(I256*H256,2)</f>
        <v>0</v>
      </c>
      <c r="BL256" s="17" t="s">
        <v>231</v>
      </c>
      <c r="BM256" s="254" t="s">
        <v>937</v>
      </c>
    </row>
    <row r="257" s="2" customFormat="1" ht="24" customHeight="1">
      <c r="A257" s="38"/>
      <c r="B257" s="39"/>
      <c r="C257" s="243" t="s">
        <v>434</v>
      </c>
      <c r="D257" s="243" t="s">
        <v>139</v>
      </c>
      <c r="E257" s="244" t="s">
        <v>938</v>
      </c>
      <c r="F257" s="245" t="s">
        <v>939</v>
      </c>
      <c r="G257" s="246" t="s">
        <v>896</v>
      </c>
      <c r="H257" s="302"/>
      <c r="I257" s="248"/>
      <c r="J257" s="249">
        <f>ROUND(I257*H257,2)</f>
        <v>0</v>
      </c>
      <c r="K257" s="245" t="s">
        <v>143</v>
      </c>
      <c r="L257" s="44"/>
      <c r="M257" s="303" t="s">
        <v>1</v>
      </c>
      <c r="N257" s="304" t="s">
        <v>38</v>
      </c>
      <c r="O257" s="305"/>
      <c r="P257" s="306">
        <f>O257*H257</f>
        <v>0</v>
      </c>
      <c r="Q257" s="306">
        <v>0</v>
      </c>
      <c r="R257" s="306">
        <f>Q257*H257</f>
        <v>0</v>
      </c>
      <c r="S257" s="306">
        <v>0</v>
      </c>
      <c r="T257" s="30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54" t="s">
        <v>231</v>
      </c>
      <c r="AT257" s="254" t="s">
        <v>139</v>
      </c>
      <c r="AU257" s="254" t="s">
        <v>83</v>
      </c>
      <c r="AY257" s="17" t="s">
        <v>137</v>
      </c>
      <c r="BE257" s="255">
        <f>IF(N257="základní",J257,0)</f>
        <v>0</v>
      </c>
      <c r="BF257" s="255">
        <f>IF(N257="snížená",J257,0)</f>
        <v>0</v>
      </c>
      <c r="BG257" s="255">
        <f>IF(N257="zákl. přenesená",J257,0)</f>
        <v>0</v>
      </c>
      <c r="BH257" s="255">
        <f>IF(N257="sníž. přenesená",J257,0)</f>
        <v>0</v>
      </c>
      <c r="BI257" s="255">
        <f>IF(N257="nulová",J257,0)</f>
        <v>0</v>
      </c>
      <c r="BJ257" s="17" t="s">
        <v>81</v>
      </c>
      <c r="BK257" s="255">
        <f>ROUND(I257*H257,2)</f>
        <v>0</v>
      </c>
      <c r="BL257" s="17" t="s">
        <v>231</v>
      </c>
      <c r="BM257" s="254" t="s">
        <v>940</v>
      </c>
    </row>
    <row r="258" s="2" customFormat="1" ht="6.96" customHeight="1">
      <c r="A258" s="38"/>
      <c r="B258" s="66"/>
      <c r="C258" s="67"/>
      <c r="D258" s="67"/>
      <c r="E258" s="67"/>
      <c r="F258" s="67"/>
      <c r="G258" s="67"/>
      <c r="H258" s="67"/>
      <c r="I258" s="192"/>
      <c r="J258" s="67"/>
      <c r="K258" s="67"/>
      <c r="L258" s="44"/>
      <c r="M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</row>
  </sheetData>
  <sheetProtection sheet="1" autoFilter="0" formatColumns="0" formatRows="0" objects="1" scenarios="1" spinCount="100000" saltValue="9UoY+mWCNxAtHSW5XquynYOXIqmiJNN2RqawTutNV+kfzU91jEDTT5jVOrVDIacCWgQpoE2z06CrKD51xMshsw==" hashValue="hlTSqfsDmw0AyUear5wcpVAm5Qllts8shWa3rUxAIK7iTcTcYcy+pJZU7lSBzNQkuk4AQTWkdKV6OfJCEQ3ZLw==" algorithmName="SHA-512" password="CC35"/>
  <autoFilter ref="C127:K25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83</v>
      </c>
    </row>
    <row r="4" s="1" customFormat="1" ht="24.96" customHeight="1">
      <c r="B4" s="20"/>
      <c r="D4" s="150" t="s">
        <v>104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Koněprusy - Vodovodní přivaděč</v>
      </c>
      <c r="F7" s="152"/>
      <c r="G7" s="152"/>
      <c r="H7" s="152"/>
      <c r="I7" s="146"/>
      <c r="L7" s="20"/>
    </row>
    <row r="8" s="2" customFormat="1" ht="12" customHeight="1">
      <c r="A8" s="38"/>
      <c r="B8" s="44"/>
      <c r="C8" s="38"/>
      <c r="D8" s="152" t="s">
        <v>105</v>
      </c>
      <c r="E8" s="38"/>
      <c r="F8" s="38"/>
      <c r="G8" s="38"/>
      <c r="H8" s="38"/>
      <c r="I8" s="15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5" t="s">
        <v>941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6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6" t="s">
        <v>22</v>
      </c>
      <c r="J12" s="157" t="str">
        <f>'Rekapitulace stavby'!AN8</f>
        <v>17. 9. 2019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6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6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27</v>
      </c>
      <c r="E17" s="38"/>
      <c r="F17" s="38"/>
      <c r="G17" s="38"/>
      <c r="H17" s="38"/>
      <c r="I17" s="15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29</v>
      </c>
      <c r="E20" s="38"/>
      <c r="F20" s="38"/>
      <c r="G20" s="38"/>
      <c r="H20" s="38"/>
      <c r="I20" s="156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6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31</v>
      </c>
      <c r="E23" s="38"/>
      <c r="F23" s="38"/>
      <c r="G23" s="38"/>
      <c r="H23" s="38"/>
      <c r="I23" s="156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6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32</v>
      </c>
      <c r="E26" s="38"/>
      <c r="F26" s="38"/>
      <c r="G26" s="38"/>
      <c r="H26" s="38"/>
      <c r="I26" s="15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61"/>
      <c r="J27" s="158"/>
      <c r="K27" s="158"/>
      <c r="L27" s="162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3"/>
      <c r="E29" s="163"/>
      <c r="F29" s="163"/>
      <c r="G29" s="163"/>
      <c r="H29" s="163"/>
      <c r="I29" s="164"/>
      <c r="J29" s="163"/>
      <c r="K29" s="16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5" t="s">
        <v>33</v>
      </c>
      <c r="E30" s="38"/>
      <c r="F30" s="38"/>
      <c r="G30" s="38"/>
      <c r="H30" s="38"/>
      <c r="I30" s="154"/>
      <c r="J30" s="166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7" t="s">
        <v>35</v>
      </c>
      <c r="G32" s="38"/>
      <c r="H32" s="38"/>
      <c r="I32" s="168" t="s">
        <v>34</v>
      </c>
      <c r="J32" s="167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9" t="s">
        <v>37</v>
      </c>
      <c r="E33" s="152" t="s">
        <v>38</v>
      </c>
      <c r="F33" s="170">
        <f>ROUND((SUM(BE118:BE151)),  2)</f>
        <v>0</v>
      </c>
      <c r="G33" s="38"/>
      <c r="H33" s="38"/>
      <c r="I33" s="171">
        <v>0.20999999999999999</v>
      </c>
      <c r="J33" s="170">
        <f>ROUND(((SUM(BE118:BE151))*I33),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39</v>
      </c>
      <c r="F34" s="170">
        <f>ROUND((SUM(BF118:BF151)),  2)</f>
        <v>0</v>
      </c>
      <c r="G34" s="38"/>
      <c r="H34" s="38"/>
      <c r="I34" s="171">
        <v>0.14999999999999999</v>
      </c>
      <c r="J34" s="170">
        <f>ROUND(((SUM(BF118:BF151))*I34),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40</v>
      </c>
      <c r="F35" s="170">
        <f>ROUND((SUM(BG118:BG151)),  2)</f>
        <v>0</v>
      </c>
      <c r="G35" s="38"/>
      <c r="H35" s="38"/>
      <c r="I35" s="171">
        <v>0.20999999999999999</v>
      </c>
      <c r="J35" s="17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41</v>
      </c>
      <c r="F36" s="170">
        <f>ROUND((SUM(BH118:BH151)),  2)</f>
        <v>0</v>
      </c>
      <c r="G36" s="38"/>
      <c r="H36" s="38"/>
      <c r="I36" s="171">
        <v>0.14999999999999999</v>
      </c>
      <c r="J36" s="17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42</v>
      </c>
      <c r="F37" s="170">
        <f>ROUND((SUM(BI118:BI151)),  2)</f>
        <v>0</v>
      </c>
      <c r="G37" s="38"/>
      <c r="H37" s="38"/>
      <c r="I37" s="171">
        <v>0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2"/>
      <c r="D39" s="173" t="s">
        <v>43</v>
      </c>
      <c r="E39" s="174"/>
      <c r="F39" s="174"/>
      <c r="G39" s="175" t="s">
        <v>44</v>
      </c>
      <c r="H39" s="176" t="s">
        <v>45</v>
      </c>
      <c r="I39" s="177"/>
      <c r="J39" s="178">
        <f>SUM(J30:J37)</f>
        <v>0</v>
      </c>
      <c r="K39" s="179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6"/>
      <c r="L41" s="20"/>
    </row>
    <row r="42" s="1" customFormat="1" ht="14.4" customHeight="1">
      <c r="B42" s="20"/>
      <c r="I42" s="146"/>
      <c r="L42" s="20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Koněprusy - Vodovodní přivaděč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02.1 - SO 02.1 Elektroinstalace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56" t="s">
        <v>22</v>
      </c>
      <c r="J89" s="79" t="str">
        <f>IF(J12="","",J12)</f>
        <v>17. 9. 2019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56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56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7" t="s">
        <v>108</v>
      </c>
      <c r="D94" s="198"/>
      <c r="E94" s="198"/>
      <c r="F94" s="198"/>
      <c r="G94" s="198"/>
      <c r="H94" s="198"/>
      <c r="I94" s="199"/>
      <c r="J94" s="200" t="s">
        <v>109</v>
      </c>
      <c r="K94" s="19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1" t="s">
        <v>110</v>
      </c>
      <c r="D96" s="40"/>
      <c r="E96" s="40"/>
      <c r="F96" s="40"/>
      <c r="G96" s="40"/>
      <c r="H96" s="40"/>
      <c r="I96" s="154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202"/>
      <c r="C97" s="203"/>
      <c r="D97" s="204" t="s">
        <v>942</v>
      </c>
      <c r="E97" s="205"/>
      <c r="F97" s="205"/>
      <c r="G97" s="205"/>
      <c r="H97" s="205"/>
      <c r="I97" s="206"/>
      <c r="J97" s="207">
        <f>J119</f>
        <v>0</v>
      </c>
      <c r="K97" s="203"/>
      <c r="L97" s="20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2"/>
      <c r="C98" s="203"/>
      <c r="D98" s="204" t="s">
        <v>943</v>
      </c>
      <c r="E98" s="205"/>
      <c r="F98" s="205"/>
      <c r="G98" s="205"/>
      <c r="H98" s="205"/>
      <c r="I98" s="206"/>
      <c r="J98" s="207">
        <f>J126</f>
        <v>0</v>
      </c>
      <c r="K98" s="203"/>
      <c r="L98" s="20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4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2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5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122</v>
      </c>
      <c r="D105" s="40"/>
      <c r="E105" s="40"/>
      <c r="F105" s="40"/>
      <c r="G105" s="40"/>
      <c r="H105" s="40"/>
      <c r="I105" s="15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6" t="str">
        <f>E7</f>
        <v>Koněprusy - Vodovodní přivaděč</v>
      </c>
      <c r="F108" s="32"/>
      <c r="G108" s="32"/>
      <c r="H108" s="32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105</v>
      </c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02.1 - SO 02.1 Elektroinstalace</v>
      </c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156" t="s">
        <v>22</v>
      </c>
      <c r="J112" s="79" t="str">
        <f>IF(J12="","",J12)</f>
        <v>17. 9. 2019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156" t="s">
        <v>29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27</v>
      </c>
      <c r="D115" s="40"/>
      <c r="E115" s="40"/>
      <c r="F115" s="27" t="str">
        <f>IF(E18="","",E18)</f>
        <v>Vyplň údaj</v>
      </c>
      <c r="G115" s="40"/>
      <c r="H115" s="40"/>
      <c r="I115" s="156" t="s">
        <v>31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215"/>
      <c r="B117" s="216"/>
      <c r="C117" s="217" t="s">
        <v>123</v>
      </c>
      <c r="D117" s="218" t="s">
        <v>58</v>
      </c>
      <c r="E117" s="218" t="s">
        <v>54</v>
      </c>
      <c r="F117" s="218" t="s">
        <v>55</v>
      </c>
      <c r="G117" s="218" t="s">
        <v>124</v>
      </c>
      <c r="H117" s="218" t="s">
        <v>125</v>
      </c>
      <c r="I117" s="219" t="s">
        <v>126</v>
      </c>
      <c r="J117" s="218" t="s">
        <v>109</v>
      </c>
      <c r="K117" s="220" t="s">
        <v>127</v>
      </c>
      <c r="L117" s="221"/>
      <c r="M117" s="100" t="s">
        <v>1</v>
      </c>
      <c r="N117" s="101" t="s">
        <v>37</v>
      </c>
      <c r="O117" s="101" t="s">
        <v>128</v>
      </c>
      <c r="P117" s="101" t="s">
        <v>129</v>
      </c>
      <c r="Q117" s="101" t="s">
        <v>130</v>
      </c>
      <c r="R117" s="101" t="s">
        <v>131</v>
      </c>
      <c r="S117" s="101" t="s">
        <v>132</v>
      </c>
      <c r="T117" s="102" t="s">
        <v>133</v>
      </c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</row>
    <row r="118" s="2" customFormat="1" ht="22.8" customHeight="1">
      <c r="A118" s="38"/>
      <c r="B118" s="39"/>
      <c r="C118" s="107" t="s">
        <v>134</v>
      </c>
      <c r="D118" s="40"/>
      <c r="E118" s="40"/>
      <c r="F118" s="40"/>
      <c r="G118" s="40"/>
      <c r="H118" s="40"/>
      <c r="I118" s="154"/>
      <c r="J118" s="222">
        <f>BK118</f>
        <v>0</v>
      </c>
      <c r="K118" s="40"/>
      <c r="L118" s="44"/>
      <c r="M118" s="103"/>
      <c r="N118" s="223"/>
      <c r="O118" s="104"/>
      <c r="P118" s="224">
        <f>P119+P126</f>
        <v>0</v>
      </c>
      <c r="Q118" s="104"/>
      <c r="R118" s="224">
        <f>R119+R126</f>
        <v>0</v>
      </c>
      <c r="S118" s="104"/>
      <c r="T118" s="225">
        <f>T119+T126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72</v>
      </c>
      <c r="AU118" s="17" t="s">
        <v>111</v>
      </c>
      <c r="BK118" s="226">
        <f>BK119+BK126</f>
        <v>0</v>
      </c>
    </row>
    <row r="119" s="12" customFormat="1" ht="25.92" customHeight="1">
      <c r="A119" s="12"/>
      <c r="B119" s="227"/>
      <c r="C119" s="228"/>
      <c r="D119" s="229" t="s">
        <v>72</v>
      </c>
      <c r="E119" s="230" t="s">
        <v>944</v>
      </c>
      <c r="F119" s="230" t="s">
        <v>945</v>
      </c>
      <c r="G119" s="228"/>
      <c r="H119" s="228"/>
      <c r="I119" s="231"/>
      <c r="J119" s="232">
        <f>BK119</f>
        <v>0</v>
      </c>
      <c r="K119" s="228"/>
      <c r="L119" s="233"/>
      <c r="M119" s="234"/>
      <c r="N119" s="235"/>
      <c r="O119" s="235"/>
      <c r="P119" s="236">
        <f>SUM(P120:P125)</f>
        <v>0</v>
      </c>
      <c r="Q119" s="235"/>
      <c r="R119" s="236">
        <f>SUM(R120:R125)</f>
        <v>0</v>
      </c>
      <c r="S119" s="235"/>
      <c r="T119" s="237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38" t="s">
        <v>81</v>
      </c>
      <c r="AT119" s="239" t="s">
        <v>72</v>
      </c>
      <c r="AU119" s="239" t="s">
        <v>73</v>
      </c>
      <c r="AY119" s="238" t="s">
        <v>137</v>
      </c>
      <c r="BK119" s="240">
        <f>SUM(BK120:BK125)</f>
        <v>0</v>
      </c>
    </row>
    <row r="120" s="2" customFormat="1" ht="16.5" customHeight="1">
      <c r="A120" s="38"/>
      <c r="B120" s="39"/>
      <c r="C120" s="243" t="s">
        <v>81</v>
      </c>
      <c r="D120" s="243" t="s">
        <v>139</v>
      </c>
      <c r="E120" s="244" t="s">
        <v>946</v>
      </c>
      <c r="F120" s="245" t="s">
        <v>947</v>
      </c>
      <c r="G120" s="246" t="s">
        <v>185</v>
      </c>
      <c r="H120" s="247">
        <v>10</v>
      </c>
      <c r="I120" s="248"/>
      <c r="J120" s="249">
        <f>ROUND(I120*H120,2)</f>
        <v>0</v>
      </c>
      <c r="K120" s="245" t="s">
        <v>1</v>
      </c>
      <c r="L120" s="44"/>
      <c r="M120" s="250" t="s">
        <v>1</v>
      </c>
      <c r="N120" s="251" t="s">
        <v>38</v>
      </c>
      <c r="O120" s="91"/>
      <c r="P120" s="252">
        <f>O120*H120</f>
        <v>0</v>
      </c>
      <c r="Q120" s="252">
        <v>0</v>
      </c>
      <c r="R120" s="252">
        <f>Q120*H120</f>
        <v>0</v>
      </c>
      <c r="S120" s="252">
        <v>0</v>
      </c>
      <c r="T120" s="253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54" t="s">
        <v>144</v>
      </c>
      <c r="AT120" s="254" t="s">
        <v>139</v>
      </c>
      <c r="AU120" s="254" t="s">
        <v>81</v>
      </c>
      <c r="AY120" s="17" t="s">
        <v>137</v>
      </c>
      <c r="BE120" s="255">
        <f>IF(N120="základní",J120,0)</f>
        <v>0</v>
      </c>
      <c r="BF120" s="255">
        <f>IF(N120="snížená",J120,0)</f>
        <v>0</v>
      </c>
      <c r="BG120" s="255">
        <f>IF(N120="zákl. přenesená",J120,0)</f>
        <v>0</v>
      </c>
      <c r="BH120" s="255">
        <f>IF(N120="sníž. přenesená",J120,0)</f>
        <v>0</v>
      </c>
      <c r="BI120" s="255">
        <f>IF(N120="nulová",J120,0)</f>
        <v>0</v>
      </c>
      <c r="BJ120" s="17" t="s">
        <v>81</v>
      </c>
      <c r="BK120" s="255">
        <f>ROUND(I120*H120,2)</f>
        <v>0</v>
      </c>
      <c r="BL120" s="17" t="s">
        <v>144</v>
      </c>
      <c r="BM120" s="254" t="s">
        <v>83</v>
      </c>
    </row>
    <row r="121" s="2" customFormat="1" ht="16.5" customHeight="1">
      <c r="A121" s="38"/>
      <c r="B121" s="39"/>
      <c r="C121" s="243" t="s">
        <v>83</v>
      </c>
      <c r="D121" s="243" t="s">
        <v>139</v>
      </c>
      <c r="E121" s="244" t="s">
        <v>948</v>
      </c>
      <c r="F121" s="245" t="s">
        <v>949</v>
      </c>
      <c r="G121" s="246" t="s">
        <v>185</v>
      </c>
      <c r="H121" s="247">
        <v>25</v>
      </c>
      <c r="I121" s="248"/>
      <c r="J121" s="249">
        <f>ROUND(I121*H121,2)</f>
        <v>0</v>
      </c>
      <c r="K121" s="245" t="s">
        <v>1</v>
      </c>
      <c r="L121" s="44"/>
      <c r="M121" s="250" t="s">
        <v>1</v>
      </c>
      <c r="N121" s="251" t="s">
        <v>38</v>
      </c>
      <c r="O121" s="91"/>
      <c r="P121" s="252">
        <f>O121*H121</f>
        <v>0</v>
      </c>
      <c r="Q121" s="252">
        <v>0</v>
      </c>
      <c r="R121" s="252">
        <f>Q121*H121</f>
        <v>0</v>
      </c>
      <c r="S121" s="252">
        <v>0</v>
      </c>
      <c r="T121" s="253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54" t="s">
        <v>144</v>
      </c>
      <c r="AT121" s="254" t="s">
        <v>139</v>
      </c>
      <c r="AU121" s="254" t="s">
        <v>81</v>
      </c>
      <c r="AY121" s="17" t="s">
        <v>137</v>
      </c>
      <c r="BE121" s="255">
        <f>IF(N121="základní",J121,0)</f>
        <v>0</v>
      </c>
      <c r="BF121" s="255">
        <f>IF(N121="snížená",J121,0)</f>
        <v>0</v>
      </c>
      <c r="BG121" s="255">
        <f>IF(N121="zákl. přenesená",J121,0)</f>
        <v>0</v>
      </c>
      <c r="BH121" s="255">
        <f>IF(N121="sníž. přenesená",J121,0)</f>
        <v>0</v>
      </c>
      <c r="BI121" s="255">
        <f>IF(N121="nulová",J121,0)</f>
        <v>0</v>
      </c>
      <c r="BJ121" s="17" t="s">
        <v>81</v>
      </c>
      <c r="BK121" s="255">
        <f>ROUND(I121*H121,2)</f>
        <v>0</v>
      </c>
      <c r="BL121" s="17" t="s">
        <v>144</v>
      </c>
      <c r="BM121" s="254" t="s">
        <v>144</v>
      </c>
    </row>
    <row r="122" s="2" customFormat="1" ht="16.5" customHeight="1">
      <c r="A122" s="38"/>
      <c r="B122" s="39"/>
      <c r="C122" s="243" t="s">
        <v>156</v>
      </c>
      <c r="D122" s="243" t="s">
        <v>139</v>
      </c>
      <c r="E122" s="244" t="s">
        <v>950</v>
      </c>
      <c r="F122" s="245" t="s">
        <v>951</v>
      </c>
      <c r="G122" s="246" t="s">
        <v>185</v>
      </c>
      <c r="H122" s="247">
        <v>10</v>
      </c>
      <c r="I122" s="248"/>
      <c r="J122" s="249">
        <f>ROUND(I122*H122,2)</f>
        <v>0</v>
      </c>
      <c r="K122" s="245" t="s">
        <v>1</v>
      </c>
      <c r="L122" s="44"/>
      <c r="M122" s="250" t="s">
        <v>1</v>
      </c>
      <c r="N122" s="251" t="s">
        <v>38</v>
      </c>
      <c r="O122" s="91"/>
      <c r="P122" s="252">
        <f>O122*H122</f>
        <v>0</v>
      </c>
      <c r="Q122" s="252">
        <v>0</v>
      </c>
      <c r="R122" s="252">
        <f>Q122*H122</f>
        <v>0</v>
      </c>
      <c r="S122" s="252">
        <v>0</v>
      </c>
      <c r="T122" s="253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4" t="s">
        <v>144</v>
      </c>
      <c r="AT122" s="254" t="s">
        <v>139</v>
      </c>
      <c r="AU122" s="254" t="s">
        <v>81</v>
      </c>
      <c r="AY122" s="17" t="s">
        <v>137</v>
      </c>
      <c r="BE122" s="255">
        <f>IF(N122="základní",J122,0)</f>
        <v>0</v>
      </c>
      <c r="BF122" s="255">
        <f>IF(N122="snížená",J122,0)</f>
        <v>0</v>
      </c>
      <c r="BG122" s="255">
        <f>IF(N122="zákl. přenesená",J122,0)</f>
        <v>0</v>
      </c>
      <c r="BH122" s="255">
        <f>IF(N122="sníž. přenesená",J122,0)</f>
        <v>0</v>
      </c>
      <c r="BI122" s="255">
        <f>IF(N122="nulová",J122,0)</f>
        <v>0</v>
      </c>
      <c r="BJ122" s="17" t="s">
        <v>81</v>
      </c>
      <c r="BK122" s="255">
        <f>ROUND(I122*H122,2)</f>
        <v>0</v>
      </c>
      <c r="BL122" s="17" t="s">
        <v>144</v>
      </c>
      <c r="BM122" s="254" t="s">
        <v>171</v>
      </c>
    </row>
    <row r="123" s="2" customFormat="1" ht="16.5" customHeight="1">
      <c r="A123" s="38"/>
      <c r="B123" s="39"/>
      <c r="C123" s="243" t="s">
        <v>144</v>
      </c>
      <c r="D123" s="243" t="s">
        <v>139</v>
      </c>
      <c r="E123" s="244" t="s">
        <v>952</v>
      </c>
      <c r="F123" s="245" t="s">
        <v>953</v>
      </c>
      <c r="G123" s="246" t="s">
        <v>185</v>
      </c>
      <c r="H123" s="247">
        <v>25</v>
      </c>
      <c r="I123" s="248"/>
      <c r="J123" s="249">
        <f>ROUND(I123*H123,2)</f>
        <v>0</v>
      </c>
      <c r="K123" s="245" t="s">
        <v>1</v>
      </c>
      <c r="L123" s="44"/>
      <c r="M123" s="250" t="s">
        <v>1</v>
      </c>
      <c r="N123" s="251" t="s">
        <v>38</v>
      </c>
      <c r="O123" s="91"/>
      <c r="P123" s="252">
        <f>O123*H123</f>
        <v>0</v>
      </c>
      <c r="Q123" s="252">
        <v>0</v>
      </c>
      <c r="R123" s="252">
        <f>Q123*H123</f>
        <v>0</v>
      </c>
      <c r="S123" s="252">
        <v>0</v>
      </c>
      <c r="T123" s="253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54" t="s">
        <v>144</v>
      </c>
      <c r="AT123" s="254" t="s">
        <v>139</v>
      </c>
      <c r="AU123" s="254" t="s">
        <v>81</v>
      </c>
      <c r="AY123" s="17" t="s">
        <v>137</v>
      </c>
      <c r="BE123" s="255">
        <f>IF(N123="základní",J123,0)</f>
        <v>0</v>
      </c>
      <c r="BF123" s="255">
        <f>IF(N123="snížená",J123,0)</f>
        <v>0</v>
      </c>
      <c r="BG123" s="255">
        <f>IF(N123="zákl. přenesená",J123,0)</f>
        <v>0</v>
      </c>
      <c r="BH123" s="255">
        <f>IF(N123="sníž. přenesená",J123,0)</f>
        <v>0</v>
      </c>
      <c r="BI123" s="255">
        <f>IF(N123="nulová",J123,0)</f>
        <v>0</v>
      </c>
      <c r="BJ123" s="17" t="s">
        <v>81</v>
      </c>
      <c r="BK123" s="255">
        <f>ROUND(I123*H123,2)</f>
        <v>0</v>
      </c>
      <c r="BL123" s="17" t="s">
        <v>144</v>
      </c>
      <c r="BM123" s="254" t="s">
        <v>182</v>
      </c>
    </row>
    <row r="124" s="2" customFormat="1" ht="16.5" customHeight="1">
      <c r="A124" s="38"/>
      <c r="B124" s="39"/>
      <c r="C124" s="243" t="s">
        <v>166</v>
      </c>
      <c r="D124" s="243" t="s">
        <v>139</v>
      </c>
      <c r="E124" s="244" t="s">
        <v>954</v>
      </c>
      <c r="F124" s="245" t="s">
        <v>955</v>
      </c>
      <c r="G124" s="246" t="s">
        <v>185</v>
      </c>
      <c r="H124" s="247">
        <v>35</v>
      </c>
      <c r="I124" s="248"/>
      <c r="J124" s="249">
        <f>ROUND(I124*H124,2)</f>
        <v>0</v>
      </c>
      <c r="K124" s="245" t="s">
        <v>1</v>
      </c>
      <c r="L124" s="44"/>
      <c r="M124" s="250" t="s">
        <v>1</v>
      </c>
      <c r="N124" s="251" t="s">
        <v>38</v>
      </c>
      <c r="O124" s="91"/>
      <c r="P124" s="252">
        <f>O124*H124</f>
        <v>0</v>
      </c>
      <c r="Q124" s="252">
        <v>0</v>
      </c>
      <c r="R124" s="252">
        <f>Q124*H124</f>
        <v>0</v>
      </c>
      <c r="S124" s="252">
        <v>0</v>
      </c>
      <c r="T124" s="253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54" t="s">
        <v>144</v>
      </c>
      <c r="AT124" s="254" t="s">
        <v>139</v>
      </c>
      <c r="AU124" s="254" t="s">
        <v>81</v>
      </c>
      <c r="AY124" s="17" t="s">
        <v>137</v>
      </c>
      <c r="BE124" s="255">
        <f>IF(N124="základní",J124,0)</f>
        <v>0</v>
      </c>
      <c r="BF124" s="255">
        <f>IF(N124="snížená",J124,0)</f>
        <v>0</v>
      </c>
      <c r="BG124" s="255">
        <f>IF(N124="zákl. přenesená",J124,0)</f>
        <v>0</v>
      </c>
      <c r="BH124" s="255">
        <f>IF(N124="sníž. přenesená",J124,0)</f>
        <v>0</v>
      </c>
      <c r="BI124" s="255">
        <f>IF(N124="nulová",J124,0)</f>
        <v>0</v>
      </c>
      <c r="BJ124" s="17" t="s">
        <v>81</v>
      </c>
      <c r="BK124" s="255">
        <f>ROUND(I124*H124,2)</f>
        <v>0</v>
      </c>
      <c r="BL124" s="17" t="s">
        <v>144</v>
      </c>
      <c r="BM124" s="254" t="s">
        <v>193</v>
      </c>
    </row>
    <row r="125" s="2" customFormat="1" ht="16.5" customHeight="1">
      <c r="A125" s="38"/>
      <c r="B125" s="39"/>
      <c r="C125" s="243" t="s">
        <v>171</v>
      </c>
      <c r="D125" s="243" t="s">
        <v>139</v>
      </c>
      <c r="E125" s="244" t="s">
        <v>956</v>
      </c>
      <c r="F125" s="245" t="s">
        <v>957</v>
      </c>
      <c r="G125" s="246" t="s">
        <v>185</v>
      </c>
      <c r="H125" s="247">
        <v>25</v>
      </c>
      <c r="I125" s="248"/>
      <c r="J125" s="249">
        <f>ROUND(I125*H125,2)</f>
        <v>0</v>
      </c>
      <c r="K125" s="245" t="s">
        <v>1</v>
      </c>
      <c r="L125" s="44"/>
      <c r="M125" s="250" t="s">
        <v>1</v>
      </c>
      <c r="N125" s="251" t="s">
        <v>38</v>
      </c>
      <c r="O125" s="91"/>
      <c r="P125" s="252">
        <f>O125*H125</f>
        <v>0</v>
      </c>
      <c r="Q125" s="252">
        <v>0</v>
      </c>
      <c r="R125" s="252">
        <f>Q125*H125</f>
        <v>0</v>
      </c>
      <c r="S125" s="252">
        <v>0</v>
      </c>
      <c r="T125" s="253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4" t="s">
        <v>144</v>
      </c>
      <c r="AT125" s="254" t="s">
        <v>139</v>
      </c>
      <c r="AU125" s="254" t="s">
        <v>81</v>
      </c>
      <c r="AY125" s="17" t="s">
        <v>137</v>
      </c>
      <c r="BE125" s="255">
        <f>IF(N125="základní",J125,0)</f>
        <v>0</v>
      </c>
      <c r="BF125" s="255">
        <f>IF(N125="snížená",J125,0)</f>
        <v>0</v>
      </c>
      <c r="BG125" s="255">
        <f>IF(N125="zákl. přenesená",J125,0)</f>
        <v>0</v>
      </c>
      <c r="BH125" s="255">
        <f>IF(N125="sníž. přenesená",J125,0)</f>
        <v>0</v>
      </c>
      <c r="BI125" s="255">
        <f>IF(N125="nulová",J125,0)</f>
        <v>0</v>
      </c>
      <c r="BJ125" s="17" t="s">
        <v>81</v>
      </c>
      <c r="BK125" s="255">
        <f>ROUND(I125*H125,2)</f>
        <v>0</v>
      </c>
      <c r="BL125" s="17" t="s">
        <v>144</v>
      </c>
      <c r="BM125" s="254" t="s">
        <v>204</v>
      </c>
    </row>
    <row r="126" s="12" customFormat="1" ht="25.92" customHeight="1">
      <c r="A126" s="12"/>
      <c r="B126" s="227"/>
      <c r="C126" s="228"/>
      <c r="D126" s="229" t="s">
        <v>72</v>
      </c>
      <c r="E126" s="230" t="s">
        <v>958</v>
      </c>
      <c r="F126" s="230" t="s">
        <v>959</v>
      </c>
      <c r="G126" s="228"/>
      <c r="H126" s="228"/>
      <c r="I126" s="231"/>
      <c r="J126" s="232">
        <f>BK126</f>
        <v>0</v>
      </c>
      <c r="K126" s="228"/>
      <c r="L126" s="233"/>
      <c r="M126" s="234"/>
      <c r="N126" s="235"/>
      <c r="O126" s="235"/>
      <c r="P126" s="236">
        <f>SUM(P127:P151)</f>
        <v>0</v>
      </c>
      <c r="Q126" s="235"/>
      <c r="R126" s="236">
        <f>SUM(R127:R151)</f>
        <v>0</v>
      </c>
      <c r="S126" s="235"/>
      <c r="T126" s="237">
        <f>SUM(T127:T151)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8" t="s">
        <v>81</v>
      </c>
      <c r="AT126" s="239" t="s">
        <v>72</v>
      </c>
      <c r="AU126" s="239" t="s">
        <v>73</v>
      </c>
      <c r="AY126" s="238" t="s">
        <v>137</v>
      </c>
      <c r="BK126" s="240">
        <f>SUM(BK127:BK151)</f>
        <v>0</v>
      </c>
    </row>
    <row r="127" s="2" customFormat="1" ht="16.5" customHeight="1">
      <c r="A127" s="38"/>
      <c r="B127" s="39"/>
      <c r="C127" s="243" t="s">
        <v>177</v>
      </c>
      <c r="D127" s="243" t="s">
        <v>139</v>
      </c>
      <c r="E127" s="244" t="s">
        <v>960</v>
      </c>
      <c r="F127" s="245" t="s">
        <v>961</v>
      </c>
      <c r="G127" s="246" t="s">
        <v>962</v>
      </c>
      <c r="H127" s="247">
        <v>5</v>
      </c>
      <c r="I127" s="248"/>
      <c r="J127" s="249">
        <f>ROUND(I127*H127,2)</f>
        <v>0</v>
      </c>
      <c r="K127" s="245" t="s">
        <v>1</v>
      </c>
      <c r="L127" s="44"/>
      <c r="M127" s="250" t="s">
        <v>1</v>
      </c>
      <c r="N127" s="251" t="s">
        <v>38</v>
      </c>
      <c r="O127" s="91"/>
      <c r="P127" s="252">
        <f>O127*H127</f>
        <v>0</v>
      </c>
      <c r="Q127" s="252">
        <v>0</v>
      </c>
      <c r="R127" s="252">
        <f>Q127*H127</f>
        <v>0</v>
      </c>
      <c r="S127" s="252">
        <v>0</v>
      </c>
      <c r="T127" s="25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54" t="s">
        <v>144</v>
      </c>
      <c r="AT127" s="254" t="s">
        <v>139</v>
      </c>
      <c r="AU127" s="254" t="s">
        <v>81</v>
      </c>
      <c r="AY127" s="17" t="s">
        <v>137</v>
      </c>
      <c r="BE127" s="255">
        <f>IF(N127="základní",J127,0)</f>
        <v>0</v>
      </c>
      <c r="BF127" s="255">
        <f>IF(N127="snížená",J127,0)</f>
        <v>0</v>
      </c>
      <c r="BG127" s="255">
        <f>IF(N127="zákl. přenesená",J127,0)</f>
        <v>0</v>
      </c>
      <c r="BH127" s="255">
        <f>IF(N127="sníž. přenesená",J127,0)</f>
        <v>0</v>
      </c>
      <c r="BI127" s="255">
        <f>IF(N127="nulová",J127,0)</f>
        <v>0</v>
      </c>
      <c r="BJ127" s="17" t="s">
        <v>81</v>
      </c>
      <c r="BK127" s="255">
        <f>ROUND(I127*H127,2)</f>
        <v>0</v>
      </c>
      <c r="BL127" s="17" t="s">
        <v>144</v>
      </c>
      <c r="BM127" s="254" t="s">
        <v>223</v>
      </c>
    </row>
    <row r="128" s="2" customFormat="1" ht="16.5" customHeight="1">
      <c r="A128" s="38"/>
      <c r="B128" s="39"/>
      <c r="C128" s="243" t="s">
        <v>182</v>
      </c>
      <c r="D128" s="243" t="s">
        <v>139</v>
      </c>
      <c r="E128" s="244" t="s">
        <v>963</v>
      </c>
      <c r="F128" s="245" t="s">
        <v>964</v>
      </c>
      <c r="G128" s="246" t="s">
        <v>185</v>
      </c>
      <c r="H128" s="247">
        <v>20</v>
      </c>
      <c r="I128" s="248"/>
      <c r="J128" s="249">
        <f>ROUND(I128*H128,2)</f>
        <v>0</v>
      </c>
      <c r="K128" s="245" t="s">
        <v>1</v>
      </c>
      <c r="L128" s="44"/>
      <c r="M128" s="250" t="s">
        <v>1</v>
      </c>
      <c r="N128" s="251" t="s">
        <v>38</v>
      </c>
      <c r="O128" s="91"/>
      <c r="P128" s="252">
        <f>O128*H128</f>
        <v>0</v>
      </c>
      <c r="Q128" s="252">
        <v>0</v>
      </c>
      <c r="R128" s="252">
        <f>Q128*H128</f>
        <v>0</v>
      </c>
      <c r="S128" s="252">
        <v>0</v>
      </c>
      <c r="T128" s="253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4" t="s">
        <v>144</v>
      </c>
      <c r="AT128" s="254" t="s">
        <v>139</v>
      </c>
      <c r="AU128" s="254" t="s">
        <v>81</v>
      </c>
      <c r="AY128" s="17" t="s">
        <v>137</v>
      </c>
      <c r="BE128" s="255">
        <f>IF(N128="základní",J128,0)</f>
        <v>0</v>
      </c>
      <c r="BF128" s="255">
        <f>IF(N128="snížená",J128,0)</f>
        <v>0</v>
      </c>
      <c r="BG128" s="255">
        <f>IF(N128="zákl. přenesená",J128,0)</f>
        <v>0</v>
      </c>
      <c r="BH128" s="255">
        <f>IF(N128="sníž. přenesená",J128,0)</f>
        <v>0</v>
      </c>
      <c r="BI128" s="255">
        <f>IF(N128="nulová",J128,0)</f>
        <v>0</v>
      </c>
      <c r="BJ128" s="17" t="s">
        <v>81</v>
      </c>
      <c r="BK128" s="255">
        <f>ROUND(I128*H128,2)</f>
        <v>0</v>
      </c>
      <c r="BL128" s="17" t="s">
        <v>144</v>
      </c>
      <c r="BM128" s="254" t="s">
        <v>231</v>
      </c>
    </row>
    <row r="129" s="2" customFormat="1" ht="16.5" customHeight="1">
      <c r="A129" s="38"/>
      <c r="B129" s="39"/>
      <c r="C129" s="243" t="s">
        <v>188</v>
      </c>
      <c r="D129" s="243" t="s">
        <v>139</v>
      </c>
      <c r="E129" s="244" t="s">
        <v>965</v>
      </c>
      <c r="F129" s="245" t="s">
        <v>966</v>
      </c>
      <c r="G129" s="246" t="s">
        <v>967</v>
      </c>
      <c r="H129" s="247">
        <v>1</v>
      </c>
      <c r="I129" s="248"/>
      <c r="J129" s="249">
        <f>ROUND(I129*H129,2)</f>
        <v>0</v>
      </c>
      <c r="K129" s="245" t="s">
        <v>1</v>
      </c>
      <c r="L129" s="44"/>
      <c r="M129" s="250" t="s">
        <v>1</v>
      </c>
      <c r="N129" s="251" t="s">
        <v>38</v>
      </c>
      <c r="O129" s="91"/>
      <c r="P129" s="252">
        <f>O129*H129</f>
        <v>0</v>
      </c>
      <c r="Q129" s="252">
        <v>0</v>
      </c>
      <c r="R129" s="252">
        <f>Q129*H129</f>
        <v>0</v>
      </c>
      <c r="S129" s="252">
        <v>0</v>
      </c>
      <c r="T129" s="25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4" t="s">
        <v>144</v>
      </c>
      <c r="AT129" s="254" t="s">
        <v>139</v>
      </c>
      <c r="AU129" s="254" t="s">
        <v>81</v>
      </c>
      <c r="AY129" s="17" t="s">
        <v>137</v>
      </c>
      <c r="BE129" s="255">
        <f>IF(N129="základní",J129,0)</f>
        <v>0</v>
      </c>
      <c r="BF129" s="255">
        <f>IF(N129="snížená",J129,0)</f>
        <v>0</v>
      </c>
      <c r="BG129" s="255">
        <f>IF(N129="zákl. přenesená",J129,0)</f>
        <v>0</v>
      </c>
      <c r="BH129" s="255">
        <f>IF(N129="sníž. přenesená",J129,0)</f>
        <v>0</v>
      </c>
      <c r="BI129" s="255">
        <f>IF(N129="nulová",J129,0)</f>
        <v>0</v>
      </c>
      <c r="BJ129" s="17" t="s">
        <v>81</v>
      </c>
      <c r="BK129" s="255">
        <f>ROUND(I129*H129,2)</f>
        <v>0</v>
      </c>
      <c r="BL129" s="17" t="s">
        <v>144</v>
      </c>
      <c r="BM129" s="254" t="s">
        <v>255</v>
      </c>
    </row>
    <row r="130" s="2" customFormat="1" ht="16.5" customHeight="1">
      <c r="A130" s="38"/>
      <c r="B130" s="39"/>
      <c r="C130" s="243" t="s">
        <v>193</v>
      </c>
      <c r="D130" s="243" t="s">
        <v>139</v>
      </c>
      <c r="E130" s="244" t="s">
        <v>968</v>
      </c>
      <c r="F130" s="245" t="s">
        <v>969</v>
      </c>
      <c r="G130" s="246" t="s">
        <v>856</v>
      </c>
      <c r="H130" s="247">
        <v>1</v>
      </c>
      <c r="I130" s="248"/>
      <c r="J130" s="249">
        <f>ROUND(I130*H130,2)</f>
        <v>0</v>
      </c>
      <c r="K130" s="245" t="s">
        <v>1</v>
      </c>
      <c r="L130" s="44"/>
      <c r="M130" s="250" t="s">
        <v>1</v>
      </c>
      <c r="N130" s="251" t="s">
        <v>38</v>
      </c>
      <c r="O130" s="91"/>
      <c r="P130" s="252">
        <f>O130*H130</f>
        <v>0</v>
      </c>
      <c r="Q130" s="252">
        <v>0</v>
      </c>
      <c r="R130" s="252">
        <f>Q130*H130</f>
        <v>0</v>
      </c>
      <c r="S130" s="252">
        <v>0</v>
      </c>
      <c r="T130" s="253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4" t="s">
        <v>144</v>
      </c>
      <c r="AT130" s="254" t="s">
        <v>139</v>
      </c>
      <c r="AU130" s="254" t="s">
        <v>81</v>
      </c>
      <c r="AY130" s="17" t="s">
        <v>137</v>
      </c>
      <c r="BE130" s="255">
        <f>IF(N130="základní",J130,0)</f>
        <v>0</v>
      </c>
      <c r="BF130" s="255">
        <f>IF(N130="snížená",J130,0)</f>
        <v>0</v>
      </c>
      <c r="BG130" s="255">
        <f>IF(N130="zákl. přenesená",J130,0)</f>
        <v>0</v>
      </c>
      <c r="BH130" s="255">
        <f>IF(N130="sníž. přenesená",J130,0)</f>
        <v>0</v>
      </c>
      <c r="BI130" s="255">
        <f>IF(N130="nulová",J130,0)</f>
        <v>0</v>
      </c>
      <c r="BJ130" s="17" t="s">
        <v>81</v>
      </c>
      <c r="BK130" s="255">
        <f>ROUND(I130*H130,2)</f>
        <v>0</v>
      </c>
      <c r="BL130" s="17" t="s">
        <v>144</v>
      </c>
      <c r="BM130" s="254" t="s">
        <v>264</v>
      </c>
    </row>
    <row r="131" s="2" customFormat="1" ht="16.5" customHeight="1">
      <c r="A131" s="38"/>
      <c r="B131" s="39"/>
      <c r="C131" s="243" t="s">
        <v>199</v>
      </c>
      <c r="D131" s="243" t="s">
        <v>139</v>
      </c>
      <c r="E131" s="244" t="s">
        <v>970</v>
      </c>
      <c r="F131" s="245" t="s">
        <v>971</v>
      </c>
      <c r="G131" s="246" t="s">
        <v>962</v>
      </c>
      <c r="H131" s="247">
        <v>1</v>
      </c>
      <c r="I131" s="248"/>
      <c r="J131" s="249">
        <f>ROUND(I131*H131,2)</f>
        <v>0</v>
      </c>
      <c r="K131" s="245" t="s">
        <v>1</v>
      </c>
      <c r="L131" s="44"/>
      <c r="M131" s="250" t="s">
        <v>1</v>
      </c>
      <c r="N131" s="251" t="s">
        <v>38</v>
      </c>
      <c r="O131" s="91"/>
      <c r="P131" s="252">
        <f>O131*H131</f>
        <v>0</v>
      </c>
      <c r="Q131" s="252">
        <v>0</v>
      </c>
      <c r="R131" s="252">
        <f>Q131*H131</f>
        <v>0</v>
      </c>
      <c r="S131" s="252">
        <v>0</v>
      </c>
      <c r="T131" s="25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4" t="s">
        <v>144</v>
      </c>
      <c r="AT131" s="254" t="s">
        <v>139</v>
      </c>
      <c r="AU131" s="254" t="s">
        <v>81</v>
      </c>
      <c r="AY131" s="17" t="s">
        <v>137</v>
      </c>
      <c r="BE131" s="255">
        <f>IF(N131="základní",J131,0)</f>
        <v>0</v>
      </c>
      <c r="BF131" s="255">
        <f>IF(N131="snížená",J131,0)</f>
        <v>0</v>
      </c>
      <c r="BG131" s="255">
        <f>IF(N131="zákl. přenesená",J131,0)</f>
        <v>0</v>
      </c>
      <c r="BH131" s="255">
        <f>IF(N131="sníž. přenesená",J131,0)</f>
        <v>0</v>
      </c>
      <c r="BI131" s="255">
        <f>IF(N131="nulová",J131,0)</f>
        <v>0</v>
      </c>
      <c r="BJ131" s="17" t="s">
        <v>81</v>
      </c>
      <c r="BK131" s="255">
        <f>ROUND(I131*H131,2)</f>
        <v>0</v>
      </c>
      <c r="BL131" s="17" t="s">
        <v>144</v>
      </c>
      <c r="BM131" s="254" t="s">
        <v>273</v>
      </c>
    </row>
    <row r="132" s="2" customFormat="1" ht="16.5" customHeight="1">
      <c r="A132" s="38"/>
      <c r="B132" s="39"/>
      <c r="C132" s="243" t="s">
        <v>204</v>
      </c>
      <c r="D132" s="243" t="s">
        <v>139</v>
      </c>
      <c r="E132" s="244" t="s">
        <v>972</v>
      </c>
      <c r="F132" s="245" t="s">
        <v>973</v>
      </c>
      <c r="G132" s="246" t="s">
        <v>974</v>
      </c>
      <c r="H132" s="247">
        <v>10</v>
      </c>
      <c r="I132" s="248"/>
      <c r="J132" s="249">
        <f>ROUND(I132*H132,2)</f>
        <v>0</v>
      </c>
      <c r="K132" s="245" t="s">
        <v>1</v>
      </c>
      <c r="L132" s="44"/>
      <c r="M132" s="250" t="s">
        <v>1</v>
      </c>
      <c r="N132" s="251" t="s">
        <v>38</v>
      </c>
      <c r="O132" s="91"/>
      <c r="P132" s="252">
        <f>O132*H132</f>
        <v>0</v>
      </c>
      <c r="Q132" s="252">
        <v>0</v>
      </c>
      <c r="R132" s="252">
        <f>Q132*H132</f>
        <v>0</v>
      </c>
      <c r="S132" s="252">
        <v>0</v>
      </c>
      <c r="T132" s="253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4" t="s">
        <v>144</v>
      </c>
      <c r="AT132" s="254" t="s">
        <v>139</v>
      </c>
      <c r="AU132" s="254" t="s">
        <v>81</v>
      </c>
      <c r="AY132" s="17" t="s">
        <v>137</v>
      </c>
      <c r="BE132" s="255">
        <f>IF(N132="základní",J132,0)</f>
        <v>0</v>
      </c>
      <c r="BF132" s="255">
        <f>IF(N132="snížená",J132,0)</f>
        <v>0</v>
      </c>
      <c r="BG132" s="255">
        <f>IF(N132="zákl. přenesená",J132,0)</f>
        <v>0</v>
      </c>
      <c r="BH132" s="255">
        <f>IF(N132="sníž. přenesená",J132,0)</f>
        <v>0</v>
      </c>
      <c r="BI132" s="255">
        <f>IF(N132="nulová",J132,0)</f>
        <v>0</v>
      </c>
      <c r="BJ132" s="17" t="s">
        <v>81</v>
      </c>
      <c r="BK132" s="255">
        <f>ROUND(I132*H132,2)</f>
        <v>0</v>
      </c>
      <c r="BL132" s="17" t="s">
        <v>144</v>
      </c>
      <c r="BM132" s="254" t="s">
        <v>290</v>
      </c>
    </row>
    <row r="133" s="2" customFormat="1" ht="16.5" customHeight="1">
      <c r="A133" s="38"/>
      <c r="B133" s="39"/>
      <c r="C133" s="243" t="s">
        <v>218</v>
      </c>
      <c r="D133" s="243" t="s">
        <v>139</v>
      </c>
      <c r="E133" s="244" t="s">
        <v>975</v>
      </c>
      <c r="F133" s="245" t="s">
        <v>976</v>
      </c>
      <c r="G133" s="246" t="s">
        <v>967</v>
      </c>
      <c r="H133" s="247">
        <v>1</v>
      </c>
      <c r="I133" s="248"/>
      <c r="J133" s="249">
        <f>ROUND(I133*H133,2)</f>
        <v>0</v>
      </c>
      <c r="K133" s="245" t="s">
        <v>1</v>
      </c>
      <c r="L133" s="44"/>
      <c r="M133" s="250" t="s">
        <v>1</v>
      </c>
      <c r="N133" s="251" t="s">
        <v>38</v>
      </c>
      <c r="O133" s="91"/>
      <c r="P133" s="252">
        <f>O133*H133</f>
        <v>0</v>
      </c>
      <c r="Q133" s="252">
        <v>0</v>
      </c>
      <c r="R133" s="252">
        <f>Q133*H133</f>
        <v>0</v>
      </c>
      <c r="S133" s="252">
        <v>0</v>
      </c>
      <c r="T133" s="25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4" t="s">
        <v>144</v>
      </c>
      <c r="AT133" s="254" t="s">
        <v>139</v>
      </c>
      <c r="AU133" s="254" t="s">
        <v>81</v>
      </c>
      <c r="AY133" s="17" t="s">
        <v>137</v>
      </c>
      <c r="BE133" s="255">
        <f>IF(N133="základní",J133,0)</f>
        <v>0</v>
      </c>
      <c r="BF133" s="255">
        <f>IF(N133="snížená",J133,0)</f>
        <v>0</v>
      </c>
      <c r="BG133" s="255">
        <f>IF(N133="zákl. přenesená",J133,0)</f>
        <v>0</v>
      </c>
      <c r="BH133" s="255">
        <f>IF(N133="sníž. přenesená",J133,0)</f>
        <v>0</v>
      </c>
      <c r="BI133" s="255">
        <f>IF(N133="nulová",J133,0)</f>
        <v>0</v>
      </c>
      <c r="BJ133" s="17" t="s">
        <v>81</v>
      </c>
      <c r="BK133" s="255">
        <f>ROUND(I133*H133,2)</f>
        <v>0</v>
      </c>
      <c r="BL133" s="17" t="s">
        <v>144</v>
      </c>
      <c r="BM133" s="254" t="s">
        <v>301</v>
      </c>
    </row>
    <row r="134" s="2" customFormat="1" ht="16.5" customHeight="1">
      <c r="A134" s="38"/>
      <c r="B134" s="39"/>
      <c r="C134" s="243" t="s">
        <v>223</v>
      </c>
      <c r="D134" s="243" t="s">
        <v>139</v>
      </c>
      <c r="E134" s="244" t="s">
        <v>977</v>
      </c>
      <c r="F134" s="245" t="s">
        <v>978</v>
      </c>
      <c r="G134" s="246" t="s">
        <v>962</v>
      </c>
      <c r="H134" s="247">
        <v>4</v>
      </c>
      <c r="I134" s="248"/>
      <c r="J134" s="249">
        <f>ROUND(I134*H134,2)</f>
        <v>0</v>
      </c>
      <c r="K134" s="245" t="s">
        <v>1</v>
      </c>
      <c r="L134" s="44"/>
      <c r="M134" s="250" t="s">
        <v>1</v>
      </c>
      <c r="N134" s="251" t="s">
        <v>38</v>
      </c>
      <c r="O134" s="91"/>
      <c r="P134" s="252">
        <f>O134*H134</f>
        <v>0</v>
      </c>
      <c r="Q134" s="252">
        <v>0</v>
      </c>
      <c r="R134" s="252">
        <f>Q134*H134</f>
        <v>0</v>
      </c>
      <c r="S134" s="252">
        <v>0</v>
      </c>
      <c r="T134" s="25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4" t="s">
        <v>144</v>
      </c>
      <c r="AT134" s="254" t="s">
        <v>139</v>
      </c>
      <c r="AU134" s="254" t="s">
        <v>81</v>
      </c>
      <c r="AY134" s="17" t="s">
        <v>137</v>
      </c>
      <c r="BE134" s="255">
        <f>IF(N134="základní",J134,0)</f>
        <v>0</v>
      </c>
      <c r="BF134" s="255">
        <f>IF(N134="snížená",J134,0)</f>
        <v>0</v>
      </c>
      <c r="BG134" s="255">
        <f>IF(N134="zákl. přenesená",J134,0)</f>
        <v>0</v>
      </c>
      <c r="BH134" s="255">
        <f>IF(N134="sníž. přenesená",J134,0)</f>
        <v>0</v>
      </c>
      <c r="BI134" s="255">
        <f>IF(N134="nulová",J134,0)</f>
        <v>0</v>
      </c>
      <c r="BJ134" s="17" t="s">
        <v>81</v>
      </c>
      <c r="BK134" s="255">
        <f>ROUND(I134*H134,2)</f>
        <v>0</v>
      </c>
      <c r="BL134" s="17" t="s">
        <v>144</v>
      </c>
      <c r="BM134" s="254" t="s">
        <v>310</v>
      </c>
    </row>
    <row r="135" s="2" customFormat="1" ht="16.5" customHeight="1">
      <c r="A135" s="38"/>
      <c r="B135" s="39"/>
      <c r="C135" s="243" t="s">
        <v>8</v>
      </c>
      <c r="D135" s="243" t="s">
        <v>139</v>
      </c>
      <c r="E135" s="244" t="s">
        <v>979</v>
      </c>
      <c r="F135" s="245" t="s">
        <v>980</v>
      </c>
      <c r="G135" s="246" t="s">
        <v>962</v>
      </c>
      <c r="H135" s="247">
        <v>1</v>
      </c>
      <c r="I135" s="248"/>
      <c r="J135" s="249">
        <f>ROUND(I135*H135,2)</f>
        <v>0</v>
      </c>
      <c r="K135" s="245" t="s">
        <v>1</v>
      </c>
      <c r="L135" s="44"/>
      <c r="M135" s="250" t="s">
        <v>1</v>
      </c>
      <c r="N135" s="251" t="s">
        <v>38</v>
      </c>
      <c r="O135" s="91"/>
      <c r="P135" s="252">
        <f>O135*H135</f>
        <v>0</v>
      </c>
      <c r="Q135" s="252">
        <v>0</v>
      </c>
      <c r="R135" s="252">
        <f>Q135*H135</f>
        <v>0</v>
      </c>
      <c r="S135" s="252">
        <v>0</v>
      </c>
      <c r="T135" s="25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4" t="s">
        <v>144</v>
      </c>
      <c r="AT135" s="254" t="s">
        <v>139</v>
      </c>
      <c r="AU135" s="254" t="s">
        <v>81</v>
      </c>
      <c r="AY135" s="17" t="s">
        <v>137</v>
      </c>
      <c r="BE135" s="255">
        <f>IF(N135="základní",J135,0)</f>
        <v>0</v>
      </c>
      <c r="BF135" s="255">
        <f>IF(N135="snížená",J135,0)</f>
        <v>0</v>
      </c>
      <c r="BG135" s="255">
        <f>IF(N135="zákl. přenesená",J135,0)</f>
        <v>0</v>
      </c>
      <c r="BH135" s="255">
        <f>IF(N135="sníž. přenesená",J135,0)</f>
        <v>0</v>
      </c>
      <c r="BI135" s="255">
        <f>IF(N135="nulová",J135,0)</f>
        <v>0</v>
      </c>
      <c r="BJ135" s="17" t="s">
        <v>81</v>
      </c>
      <c r="BK135" s="255">
        <f>ROUND(I135*H135,2)</f>
        <v>0</v>
      </c>
      <c r="BL135" s="17" t="s">
        <v>144</v>
      </c>
      <c r="BM135" s="254" t="s">
        <v>324</v>
      </c>
    </row>
    <row r="136" s="2" customFormat="1" ht="16.5" customHeight="1">
      <c r="A136" s="38"/>
      <c r="B136" s="39"/>
      <c r="C136" s="243" t="s">
        <v>231</v>
      </c>
      <c r="D136" s="243" t="s">
        <v>139</v>
      </c>
      <c r="E136" s="244" t="s">
        <v>981</v>
      </c>
      <c r="F136" s="245" t="s">
        <v>982</v>
      </c>
      <c r="G136" s="246" t="s">
        <v>962</v>
      </c>
      <c r="H136" s="247">
        <v>1</v>
      </c>
      <c r="I136" s="248"/>
      <c r="J136" s="249">
        <f>ROUND(I136*H136,2)</f>
        <v>0</v>
      </c>
      <c r="K136" s="245" t="s">
        <v>1</v>
      </c>
      <c r="L136" s="44"/>
      <c r="M136" s="250" t="s">
        <v>1</v>
      </c>
      <c r="N136" s="251" t="s">
        <v>38</v>
      </c>
      <c r="O136" s="91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4" t="s">
        <v>144</v>
      </c>
      <c r="AT136" s="254" t="s">
        <v>139</v>
      </c>
      <c r="AU136" s="254" t="s">
        <v>81</v>
      </c>
      <c r="AY136" s="17" t="s">
        <v>137</v>
      </c>
      <c r="BE136" s="255">
        <f>IF(N136="základní",J136,0)</f>
        <v>0</v>
      </c>
      <c r="BF136" s="255">
        <f>IF(N136="snížená",J136,0)</f>
        <v>0</v>
      </c>
      <c r="BG136" s="255">
        <f>IF(N136="zákl. přenesená",J136,0)</f>
        <v>0</v>
      </c>
      <c r="BH136" s="255">
        <f>IF(N136="sníž. přenesená",J136,0)</f>
        <v>0</v>
      </c>
      <c r="BI136" s="255">
        <f>IF(N136="nulová",J136,0)</f>
        <v>0</v>
      </c>
      <c r="BJ136" s="17" t="s">
        <v>81</v>
      </c>
      <c r="BK136" s="255">
        <f>ROUND(I136*H136,2)</f>
        <v>0</v>
      </c>
      <c r="BL136" s="17" t="s">
        <v>144</v>
      </c>
      <c r="BM136" s="254" t="s">
        <v>332</v>
      </c>
    </row>
    <row r="137" s="2" customFormat="1" ht="16.5" customHeight="1">
      <c r="A137" s="38"/>
      <c r="B137" s="39"/>
      <c r="C137" s="243" t="s">
        <v>250</v>
      </c>
      <c r="D137" s="243" t="s">
        <v>139</v>
      </c>
      <c r="E137" s="244" t="s">
        <v>983</v>
      </c>
      <c r="F137" s="245" t="s">
        <v>984</v>
      </c>
      <c r="G137" s="246" t="s">
        <v>962</v>
      </c>
      <c r="H137" s="247">
        <v>1</v>
      </c>
      <c r="I137" s="248"/>
      <c r="J137" s="249">
        <f>ROUND(I137*H137,2)</f>
        <v>0</v>
      </c>
      <c r="K137" s="245" t="s">
        <v>1</v>
      </c>
      <c r="L137" s="44"/>
      <c r="M137" s="250" t="s">
        <v>1</v>
      </c>
      <c r="N137" s="251" t="s">
        <v>38</v>
      </c>
      <c r="O137" s="91"/>
      <c r="P137" s="252">
        <f>O137*H137</f>
        <v>0</v>
      </c>
      <c r="Q137" s="252">
        <v>0</v>
      </c>
      <c r="R137" s="252">
        <f>Q137*H137</f>
        <v>0</v>
      </c>
      <c r="S137" s="252">
        <v>0</v>
      </c>
      <c r="T137" s="25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4" t="s">
        <v>144</v>
      </c>
      <c r="AT137" s="254" t="s">
        <v>139</v>
      </c>
      <c r="AU137" s="254" t="s">
        <v>81</v>
      </c>
      <c r="AY137" s="17" t="s">
        <v>137</v>
      </c>
      <c r="BE137" s="255">
        <f>IF(N137="základní",J137,0)</f>
        <v>0</v>
      </c>
      <c r="BF137" s="255">
        <f>IF(N137="snížená",J137,0)</f>
        <v>0</v>
      </c>
      <c r="BG137" s="255">
        <f>IF(N137="zákl. přenesená",J137,0)</f>
        <v>0</v>
      </c>
      <c r="BH137" s="255">
        <f>IF(N137="sníž. přenesená",J137,0)</f>
        <v>0</v>
      </c>
      <c r="BI137" s="255">
        <f>IF(N137="nulová",J137,0)</f>
        <v>0</v>
      </c>
      <c r="BJ137" s="17" t="s">
        <v>81</v>
      </c>
      <c r="BK137" s="255">
        <f>ROUND(I137*H137,2)</f>
        <v>0</v>
      </c>
      <c r="BL137" s="17" t="s">
        <v>144</v>
      </c>
      <c r="BM137" s="254" t="s">
        <v>343</v>
      </c>
    </row>
    <row r="138" s="2" customFormat="1" ht="16.5" customHeight="1">
      <c r="A138" s="38"/>
      <c r="B138" s="39"/>
      <c r="C138" s="243" t="s">
        <v>255</v>
      </c>
      <c r="D138" s="243" t="s">
        <v>139</v>
      </c>
      <c r="E138" s="244" t="s">
        <v>985</v>
      </c>
      <c r="F138" s="245" t="s">
        <v>986</v>
      </c>
      <c r="G138" s="246" t="s">
        <v>962</v>
      </c>
      <c r="H138" s="247">
        <v>1</v>
      </c>
      <c r="I138" s="248"/>
      <c r="J138" s="249">
        <f>ROUND(I138*H138,2)</f>
        <v>0</v>
      </c>
      <c r="K138" s="245" t="s">
        <v>1</v>
      </c>
      <c r="L138" s="44"/>
      <c r="M138" s="250" t="s">
        <v>1</v>
      </c>
      <c r="N138" s="251" t="s">
        <v>38</v>
      </c>
      <c r="O138" s="91"/>
      <c r="P138" s="252">
        <f>O138*H138</f>
        <v>0</v>
      </c>
      <c r="Q138" s="252">
        <v>0</v>
      </c>
      <c r="R138" s="252">
        <f>Q138*H138</f>
        <v>0</v>
      </c>
      <c r="S138" s="252">
        <v>0</v>
      </c>
      <c r="T138" s="25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4" t="s">
        <v>144</v>
      </c>
      <c r="AT138" s="254" t="s">
        <v>139</v>
      </c>
      <c r="AU138" s="254" t="s">
        <v>81</v>
      </c>
      <c r="AY138" s="17" t="s">
        <v>137</v>
      </c>
      <c r="BE138" s="255">
        <f>IF(N138="základní",J138,0)</f>
        <v>0</v>
      </c>
      <c r="BF138" s="255">
        <f>IF(N138="snížená",J138,0)</f>
        <v>0</v>
      </c>
      <c r="BG138" s="255">
        <f>IF(N138="zákl. přenesená",J138,0)</f>
        <v>0</v>
      </c>
      <c r="BH138" s="255">
        <f>IF(N138="sníž. přenesená",J138,0)</f>
        <v>0</v>
      </c>
      <c r="BI138" s="255">
        <f>IF(N138="nulová",J138,0)</f>
        <v>0</v>
      </c>
      <c r="BJ138" s="17" t="s">
        <v>81</v>
      </c>
      <c r="BK138" s="255">
        <f>ROUND(I138*H138,2)</f>
        <v>0</v>
      </c>
      <c r="BL138" s="17" t="s">
        <v>144</v>
      </c>
      <c r="BM138" s="254" t="s">
        <v>357</v>
      </c>
    </row>
    <row r="139" s="2" customFormat="1" ht="16.5" customHeight="1">
      <c r="A139" s="38"/>
      <c r="B139" s="39"/>
      <c r="C139" s="243" t="s">
        <v>260</v>
      </c>
      <c r="D139" s="243" t="s">
        <v>139</v>
      </c>
      <c r="E139" s="244" t="s">
        <v>987</v>
      </c>
      <c r="F139" s="245" t="s">
        <v>988</v>
      </c>
      <c r="G139" s="246" t="s">
        <v>185</v>
      </c>
      <c r="H139" s="247">
        <v>15</v>
      </c>
      <c r="I139" s="248"/>
      <c r="J139" s="249">
        <f>ROUND(I139*H139,2)</f>
        <v>0</v>
      </c>
      <c r="K139" s="245" t="s">
        <v>1</v>
      </c>
      <c r="L139" s="44"/>
      <c r="M139" s="250" t="s">
        <v>1</v>
      </c>
      <c r="N139" s="251" t="s">
        <v>38</v>
      </c>
      <c r="O139" s="91"/>
      <c r="P139" s="252">
        <f>O139*H139</f>
        <v>0</v>
      </c>
      <c r="Q139" s="252">
        <v>0</v>
      </c>
      <c r="R139" s="252">
        <f>Q139*H139</f>
        <v>0</v>
      </c>
      <c r="S139" s="252">
        <v>0</v>
      </c>
      <c r="T139" s="25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4" t="s">
        <v>144</v>
      </c>
      <c r="AT139" s="254" t="s">
        <v>139</v>
      </c>
      <c r="AU139" s="254" t="s">
        <v>81</v>
      </c>
      <c r="AY139" s="17" t="s">
        <v>137</v>
      </c>
      <c r="BE139" s="255">
        <f>IF(N139="základní",J139,0)</f>
        <v>0</v>
      </c>
      <c r="BF139" s="255">
        <f>IF(N139="snížená",J139,0)</f>
        <v>0</v>
      </c>
      <c r="BG139" s="255">
        <f>IF(N139="zákl. přenesená",J139,0)</f>
        <v>0</v>
      </c>
      <c r="BH139" s="255">
        <f>IF(N139="sníž. přenesená",J139,0)</f>
        <v>0</v>
      </c>
      <c r="BI139" s="255">
        <f>IF(N139="nulová",J139,0)</f>
        <v>0</v>
      </c>
      <c r="BJ139" s="17" t="s">
        <v>81</v>
      </c>
      <c r="BK139" s="255">
        <f>ROUND(I139*H139,2)</f>
        <v>0</v>
      </c>
      <c r="BL139" s="17" t="s">
        <v>144</v>
      </c>
      <c r="BM139" s="254" t="s">
        <v>367</v>
      </c>
    </row>
    <row r="140" s="2" customFormat="1" ht="16.5" customHeight="1">
      <c r="A140" s="38"/>
      <c r="B140" s="39"/>
      <c r="C140" s="243" t="s">
        <v>264</v>
      </c>
      <c r="D140" s="243" t="s">
        <v>139</v>
      </c>
      <c r="E140" s="244" t="s">
        <v>989</v>
      </c>
      <c r="F140" s="245" t="s">
        <v>990</v>
      </c>
      <c r="G140" s="246" t="s">
        <v>185</v>
      </c>
      <c r="H140" s="247">
        <v>20</v>
      </c>
      <c r="I140" s="248"/>
      <c r="J140" s="249">
        <f>ROUND(I140*H140,2)</f>
        <v>0</v>
      </c>
      <c r="K140" s="245" t="s">
        <v>1</v>
      </c>
      <c r="L140" s="44"/>
      <c r="M140" s="250" t="s">
        <v>1</v>
      </c>
      <c r="N140" s="251" t="s">
        <v>38</v>
      </c>
      <c r="O140" s="91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4" t="s">
        <v>144</v>
      </c>
      <c r="AT140" s="254" t="s">
        <v>139</v>
      </c>
      <c r="AU140" s="254" t="s">
        <v>81</v>
      </c>
      <c r="AY140" s="17" t="s">
        <v>137</v>
      </c>
      <c r="BE140" s="255">
        <f>IF(N140="základní",J140,0)</f>
        <v>0</v>
      </c>
      <c r="BF140" s="255">
        <f>IF(N140="snížená",J140,0)</f>
        <v>0</v>
      </c>
      <c r="BG140" s="255">
        <f>IF(N140="zákl. přenesená",J140,0)</f>
        <v>0</v>
      </c>
      <c r="BH140" s="255">
        <f>IF(N140="sníž. přenesená",J140,0)</f>
        <v>0</v>
      </c>
      <c r="BI140" s="255">
        <f>IF(N140="nulová",J140,0)</f>
        <v>0</v>
      </c>
      <c r="BJ140" s="17" t="s">
        <v>81</v>
      </c>
      <c r="BK140" s="255">
        <f>ROUND(I140*H140,2)</f>
        <v>0</v>
      </c>
      <c r="BL140" s="17" t="s">
        <v>144</v>
      </c>
      <c r="BM140" s="254" t="s">
        <v>380</v>
      </c>
    </row>
    <row r="141" s="2" customFormat="1" ht="16.5" customHeight="1">
      <c r="A141" s="38"/>
      <c r="B141" s="39"/>
      <c r="C141" s="243" t="s">
        <v>7</v>
      </c>
      <c r="D141" s="243" t="s">
        <v>139</v>
      </c>
      <c r="E141" s="244" t="s">
        <v>991</v>
      </c>
      <c r="F141" s="245" t="s">
        <v>992</v>
      </c>
      <c r="G141" s="246" t="s">
        <v>962</v>
      </c>
      <c r="H141" s="247">
        <v>2</v>
      </c>
      <c r="I141" s="248"/>
      <c r="J141" s="249">
        <f>ROUND(I141*H141,2)</f>
        <v>0</v>
      </c>
      <c r="K141" s="245" t="s">
        <v>1</v>
      </c>
      <c r="L141" s="44"/>
      <c r="M141" s="250" t="s">
        <v>1</v>
      </c>
      <c r="N141" s="251" t="s">
        <v>38</v>
      </c>
      <c r="O141" s="91"/>
      <c r="P141" s="252">
        <f>O141*H141</f>
        <v>0</v>
      </c>
      <c r="Q141" s="252">
        <v>0</v>
      </c>
      <c r="R141" s="252">
        <f>Q141*H141</f>
        <v>0</v>
      </c>
      <c r="S141" s="252">
        <v>0</v>
      </c>
      <c r="T141" s="25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4" t="s">
        <v>144</v>
      </c>
      <c r="AT141" s="254" t="s">
        <v>139</v>
      </c>
      <c r="AU141" s="254" t="s">
        <v>81</v>
      </c>
      <c r="AY141" s="17" t="s">
        <v>137</v>
      </c>
      <c r="BE141" s="255">
        <f>IF(N141="základní",J141,0)</f>
        <v>0</v>
      </c>
      <c r="BF141" s="255">
        <f>IF(N141="snížená",J141,0)</f>
        <v>0</v>
      </c>
      <c r="BG141" s="255">
        <f>IF(N141="zákl. přenesená",J141,0)</f>
        <v>0</v>
      </c>
      <c r="BH141" s="255">
        <f>IF(N141="sníž. přenesená",J141,0)</f>
        <v>0</v>
      </c>
      <c r="BI141" s="255">
        <f>IF(N141="nulová",J141,0)</f>
        <v>0</v>
      </c>
      <c r="BJ141" s="17" t="s">
        <v>81</v>
      </c>
      <c r="BK141" s="255">
        <f>ROUND(I141*H141,2)</f>
        <v>0</v>
      </c>
      <c r="BL141" s="17" t="s">
        <v>144</v>
      </c>
      <c r="BM141" s="254" t="s">
        <v>393</v>
      </c>
    </row>
    <row r="142" s="2" customFormat="1" ht="16.5" customHeight="1">
      <c r="A142" s="38"/>
      <c r="B142" s="39"/>
      <c r="C142" s="243" t="s">
        <v>273</v>
      </c>
      <c r="D142" s="243" t="s">
        <v>139</v>
      </c>
      <c r="E142" s="244" t="s">
        <v>993</v>
      </c>
      <c r="F142" s="245" t="s">
        <v>994</v>
      </c>
      <c r="G142" s="246" t="s">
        <v>185</v>
      </c>
      <c r="H142" s="247">
        <v>27</v>
      </c>
      <c r="I142" s="248"/>
      <c r="J142" s="249">
        <f>ROUND(I142*H142,2)</f>
        <v>0</v>
      </c>
      <c r="K142" s="245" t="s">
        <v>1</v>
      </c>
      <c r="L142" s="44"/>
      <c r="M142" s="250" t="s">
        <v>1</v>
      </c>
      <c r="N142" s="251" t="s">
        <v>38</v>
      </c>
      <c r="O142" s="91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4" t="s">
        <v>144</v>
      </c>
      <c r="AT142" s="254" t="s">
        <v>139</v>
      </c>
      <c r="AU142" s="254" t="s">
        <v>81</v>
      </c>
      <c r="AY142" s="17" t="s">
        <v>137</v>
      </c>
      <c r="BE142" s="255">
        <f>IF(N142="základní",J142,0)</f>
        <v>0</v>
      </c>
      <c r="BF142" s="255">
        <f>IF(N142="snížená",J142,0)</f>
        <v>0</v>
      </c>
      <c r="BG142" s="255">
        <f>IF(N142="zákl. přenesená",J142,0)</f>
        <v>0</v>
      </c>
      <c r="BH142" s="255">
        <f>IF(N142="sníž. přenesená",J142,0)</f>
        <v>0</v>
      </c>
      <c r="BI142" s="255">
        <f>IF(N142="nulová",J142,0)</f>
        <v>0</v>
      </c>
      <c r="BJ142" s="17" t="s">
        <v>81</v>
      </c>
      <c r="BK142" s="255">
        <f>ROUND(I142*H142,2)</f>
        <v>0</v>
      </c>
      <c r="BL142" s="17" t="s">
        <v>144</v>
      </c>
      <c r="BM142" s="254" t="s">
        <v>400</v>
      </c>
    </row>
    <row r="143" s="2" customFormat="1" ht="16.5" customHeight="1">
      <c r="A143" s="38"/>
      <c r="B143" s="39"/>
      <c r="C143" s="243" t="s">
        <v>280</v>
      </c>
      <c r="D143" s="243" t="s">
        <v>139</v>
      </c>
      <c r="E143" s="244" t="s">
        <v>995</v>
      </c>
      <c r="F143" s="245" t="s">
        <v>996</v>
      </c>
      <c r="G143" s="246" t="s">
        <v>185</v>
      </c>
      <c r="H143" s="247">
        <v>35</v>
      </c>
      <c r="I143" s="248"/>
      <c r="J143" s="249">
        <f>ROUND(I143*H143,2)</f>
        <v>0</v>
      </c>
      <c r="K143" s="245" t="s">
        <v>1</v>
      </c>
      <c r="L143" s="44"/>
      <c r="M143" s="250" t="s">
        <v>1</v>
      </c>
      <c r="N143" s="251" t="s">
        <v>38</v>
      </c>
      <c r="O143" s="91"/>
      <c r="P143" s="252">
        <f>O143*H143</f>
        <v>0</v>
      </c>
      <c r="Q143" s="252">
        <v>0</v>
      </c>
      <c r="R143" s="252">
        <f>Q143*H143</f>
        <v>0</v>
      </c>
      <c r="S143" s="252">
        <v>0</v>
      </c>
      <c r="T143" s="25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4" t="s">
        <v>144</v>
      </c>
      <c r="AT143" s="254" t="s">
        <v>139</v>
      </c>
      <c r="AU143" s="254" t="s">
        <v>81</v>
      </c>
      <c r="AY143" s="17" t="s">
        <v>137</v>
      </c>
      <c r="BE143" s="255">
        <f>IF(N143="základní",J143,0)</f>
        <v>0</v>
      </c>
      <c r="BF143" s="255">
        <f>IF(N143="snížená",J143,0)</f>
        <v>0</v>
      </c>
      <c r="BG143" s="255">
        <f>IF(N143="zákl. přenesená",J143,0)</f>
        <v>0</v>
      </c>
      <c r="BH143" s="255">
        <f>IF(N143="sníž. přenesená",J143,0)</f>
        <v>0</v>
      </c>
      <c r="BI143" s="255">
        <f>IF(N143="nulová",J143,0)</f>
        <v>0</v>
      </c>
      <c r="BJ143" s="17" t="s">
        <v>81</v>
      </c>
      <c r="BK143" s="255">
        <f>ROUND(I143*H143,2)</f>
        <v>0</v>
      </c>
      <c r="BL143" s="17" t="s">
        <v>144</v>
      </c>
      <c r="BM143" s="254" t="s">
        <v>413</v>
      </c>
    </row>
    <row r="144" s="2" customFormat="1" ht="16.5" customHeight="1">
      <c r="A144" s="38"/>
      <c r="B144" s="39"/>
      <c r="C144" s="243" t="s">
        <v>290</v>
      </c>
      <c r="D144" s="243" t="s">
        <v>139</v>
      </c>
      <c r="E144" s="244" t="s">
        <v>997</v>
      </c>
      <c r="F144" s="245" t="s">
        <v>998</v>
      </c>
      <c r="G144" s="246" t="s">
        <v>185</v>
      </c>
      <c r="H144" s="247">
        <v>25</v>
      </c>
      <c r="I144" s="248"/>
      <c r="J144" s="249">
        <f>ROUND(I144*H144,2)</f>
        <v>0</v>
      </c>
      <c r="K144" s="245" t="s">
        <v>1</v>
      </c>
      <c r="L144" s="44"/>
      <c r="M144" s="250" t="s">
        <v>1</v>
      </c>
      <c r="N144" s="251" t="s">
        <v>38</v>
      </c>
      <c r="O144" s="91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4" t="s">
        <v>144</v>
      </c>
      <c r="AT144" s="254" t="s">
        <v>139</v>
      </c>
      <c r="AU144" s="254" t="s">
        <v>81</v>
      </c>
      <c r="AY144" s="17" t="s">
        <v>137</v>
      </c>
      <c r="BE144" s="255">
        <f>IF(N144="základní",J144,0)</f>
        <v>0</v>
      </c>
      <c r="BF144" s="255">
        <f>IF(N144="snížená",J144,0)</f>
        <v>0</v>
      </c>
      <c r="BG144" s="255">
        <f>IF(N144="zákl. přenesená",J144,0)</f>
        <v>0</v>
      </c>
      <c r="BH144" s="255">
        <f>IF(N144="sníž. přenesená",J144,0)</f>
        <v>0</v>
      </c>
      <c r="BI144" s="255">
        <f>IF(N144="nulová",J144,0)</f>
        <v>0</v>
      </c>
      <c r="BJ144" s="17" t="s">
        <v>81</v>
      </c>
      <c r="BK144" s="255">
        <f>ROUND(I144*H144,2)</f>
        <v>0</v>
      </c>
      <c r="BL144" s="17" t="s">
        <v>144</v>
      </c>
      <c r="BM144" s="254" t="s">
        <v>426</v>
      </c>
    </row>
    <row r="145" s="2" customFormat="1" ht="16.5" customHeight="1">
      <c r="A145" s="38"/>
      <c r="B145" s="39"/>
      <c r="C145" s="243" t="s">
        <v>295</v>
      </c>
      <c r="D145" s="243" t="s">
        <v>139</v>
      </c>
      <c r="E145" s="244" t="s">
        <v>999</v>
      </c>
      <c r="F145" s="245" t="s">
        <v>1000</v>
      </c>
      <c r="G145" s="246" t="s">
        <v>185</v>
      </c>
      <c r="H145" s="247">
        <v>6</v>
      </c>
      <c r="I145" s="248"/>
      <c r="J145" s="249">
        <f>ROUND(I145*H145,2)</f>
        <v>0</v>
      </c>
      <c r="K145" s="245" t="s">
        <v>1</v>
      </c>
      <c r="L145" s="44"/>
      <c r="M145" s="250" t="s">
        <v>1</v>
      </c>
      <c r="N145" s="251" t="s">
        <v>38</v>
      </c>
      <c r="O145" s="91"/>
      <c r="P145" s="252">
        <f>O145*H145</f>
        <v>0</v>
      </c>
      <c r="Q145" s="252">
        <v>0</v>
      </c>
      <c r="R145" s="252">
        <f>Q145*H145</f>
        <v>0</v>
      </c>
      <c r="S145" s="252">
        <v>0</v>
      </c>
      <c r="T145" s="25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4" t="s">
        <v>144</v>
      </c>
      <c r="AT145" s="254" t="s">
        <v>139</v>
      </c>
      <c r="AU145" s="254" t="s">
        <v>81</v>
      </c>
      <c r="AY145" s="17" t="s">
        <v>137</v>
      </c>
      <c r="BE145" s="255">
        <f>IF(N145="základní",J145,0)</f>
        <v>0</v>
      </c>
      <c r="BF145" s="255">
        <f>IF(N145="snížená",J145,0)</f>
        <v>0</v>
      </c>
      <c r="BG145" s="255">
        <f>IF(N145="zákl. přenesená",J145,0)</f>
        <v>0</v>
      </c>
      <c r="BH145" s="255">
        <f>IF(N145="sníž. přenesená",J145,0)</f>
        <v>0</v>
      </c>
      <c r="BI145" s="255">
        <f>IF(N145="nulová",J145,0)</f>
        <v>0</v>
      </c>
      <c r="BJ145" s="17" t="s">
        <v>81</v>
      </c>
      <c r="BK145" s="255">
        <f>ROUND(I145*H145,2)</f>
        <v>0</v>
      </c>
      <c r="BL145" s="17" t="s">
        <v>144</v>
      </c>
      <c r="BM145" s="254" t="s">
        <v>434</v>
      </c>
    </row>
    <row r="146" s="2" customFormat="1" ht="16.5" customHeight="1">
      <c r="A146" s="38"/>
      <c r="B146" s="39"/>
      <c r="C146" s="243" t="s">
        <v>301</v>
      </c>
      <c r="D146" s="243" t="s">
        <v>139</v>
      </c>
      <c r="E146" s="244" t="s">
        <v>1001</v>
      </c>
      <c r="F146" s="245" t="s">
        <v>1002</v>
      </c>
      <c r="G146" s="246" t="s">
        <v>962</v>
      </c>
      <c r="H146" s="247">
        <v>2</v>
      </c>
      <c r="I146" s="248"/>
      <c r="J146" s="249">
        <f>ROUND(I146*H146,2)</f>
        <v>0</v>
      </c>
      <c r="K146" s="245" t="s">
        <v>1</v>
      </c>
      <c r="L146" s="44"/>
      <c r="M146" s="250" t="s">
        <v>1</v>
      </c>
      <c r="N146" s="251" t="s">
        <v>38</v>
      </c>
      <c r="O146" s="91"/>
      <c r="P146" s="252">
        <f>O146*H146</f>
        <v>0</v>
      </c>
      <c r="Q146" s="252">
        <v>0</v>
      </c>
      <c r="R146" s="252">
        <f>Q146*H146</f>
        <v>0</v>
      </c>
      <c r="S146" s="252">
        <v>0</v>
      </c>
      <c r="T146" s="25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4" t="s">
        <v>144</v>
      </c>
      <c r="AT146" s="254" t="s">
        <v>139</v>
      </c>
      <c r="AU146" s="254" t="s">
        <v>81</v>
      </c>
      <c r="AY146" s="17" t="s">
        <v>137</v>
      </c>
      <c r="BE146" s="255">
        <f>IF(N146="základní",J146,0)</f>
        <v>0</v>
      </c>
      <c r="BF146" s="255">
        <f>IF(N146="snížená",J146,0)</f>
        <v>0</v>
      </c>
      <c r="BG146" s="255">
        <f>IF(N146="zákl. přenesená",J146,0)</f>
        <v>0</v>
      </c>
      <c r="BH146" s="255">
        <f>IF(N146="sníž. přenesená",J146,0)</f>
        <v>0</v>
      </c>
      <c r="BI146" s="255">
        <f>IF(N146="nulová",J146,0)</f>
        <v>0</v>
      </c>
      <c r="BJ146" s="17" t="s">
        <v>81</v>
      </c>
      <c r="BK146" s="255">
        <f>ROUND(I146*H146,2)</f>
        <v>0</v>
      </c>
      <c r="BL146" s="17" t="s">
        <v>144</v>
      </c>
      <c r="BM146" s="254" t="s">
        <v>442</v>
      </c>
    </row>
    <row r="147" s="2" customFormat="1" ht="16.5" customHeight="1">
      <c r="A147" s="38"/>
      <c r="B147" s="39"/>
      <c r="C147" s="243" t="s">
        <v>306</v>
      </c>
      <c r="D147" s="243" t="s">
        <v>139</v>
      </c>
      <c r="E147" s="244" t="s">
        <v>1003</v>
      </c>
      <c r="F147" s="245" t="s">
        <v>1004</v>
      </c>
      <c r="G147" s="246" t="s">
        <v>962</v>
      </c>
      <c r="H147" s="247">
        <v>2</v>
      </c>
      <c r="I147" s="248"/>
      <c r="J147" s="249">
        <f>ROUND(I147*H147,2)</f>
        <v>0</v>
      </c>
      <c r="K147" s="245" t="s">
        <v>1</v>
      </c>
      <c r="L147" s="44"/>
      <c r="M147" s="250" t="s">
        <v>1</v>
      </c>
      <c r="N147" s="251" t="s">
        <v>38</v>
      </c>
      <c r="O147" s="91"/>
      <c r="P147" s="252">
        <f>O147*H147</f>
        <v>0</v>
      </c>
      <c r="Q147" s="252">
        <v>0</v>
      </c>
      <c r="R147" s="252">
        <f>Q147*H147</f>
        <v>0</v>
      </c>
      <c r="S147" s="252">
        <v>0</v>
      </c>
      <c r="T147" s="25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4" t="s">
        <v>144</v>
      </c>
      <c r="AT147" s="254" t="s">
        <v>139</v>
      </c>
      <c r="AU147" s="254" t="s">
        <v>81</v>
      </c>
      <c r="AY147" s="17" t="s">
        <v>137</v>
      </c>
      <c r="BE147" s="255">
        <f>IF(N147="základní",J147,0)</f>
        <v>0</v>
      </c>
      <c r="BF147" s="255">
        <f>IF(N147="snížená",J147,0)</f>
        <v>0</v>
      </c>
      <c r="BG147" s="255">
        <f>IF(N147="zákl. přenesená",J147,0)</f>
        <v>0</v>
      </c>
      <c r="BH147" s="255">
        <f>IF(N147="sníž. přenesená",J147,0)</f>
        <v>0</v>
      </c>
      <c r="BI147" s="255">
        <f>IF(N147="nulová",J147,0)</f>
        <v>0</v>
      </c>
      <c r="BJ147" s="17" t="s">
        <v>81</v>
      </c>
      <c r="BK147" s="255">
        <f>ROUND(I147*H147,2)</f>
        <v>0</v>
      </c>
      <c r="BL147" s="17" t="s">
        <v>144</v>
      </c>
      <c r="BM147" s="254" t="s">
        <v>452</v>
      </c>
    </row>
    <row r="148" s="2" customFormat="1" ht="16.5" customHeight="1">
      <c r="A148" s="38"/>
      <c r="B148" s="39"/>
      <c r="C148" s="243" t="s">
        <v>310</v>
      </c>
      <c r="D148" s="243" t="s">
        <v>139</v>
      </c>
      <c r="E148" s="244" t="s">
        <v>1005</v>
      </c>
      <c r="F148" s="245" t="s">
        <v>1006</v>
      </c>
      <c r="G148" s="246" t="s">
        <v>962</v>
      </c>
      <c r="H148" s="247">
        <v>4</v>
      </c>
      <c r="I148" s="248"/>
      <c r="J148" s="249">
        <f>ROUND(I148*H148,2)</f>
        <v>0</v>
      </c>
      <c r="K148" s="245" t="s">
        <v>1</v>
      </c>
      <c r="L148" s="44"/>
      <c r="M148" s="250" t="s">
        <v>1</v>
      </c>
      <c r="N148" s="251" t="s">
        <v>38</v>
      </c>
      <c r="O148" s="91"/>
      <c r="P148" s="252">
        <f>O148*H148</f>
        <v>0</v>
      </c>
      <c r="Q148" s="252">
        <v>0</v>
      </c>
      <c r="R148" s="252">
        <f>Q148*H148</f>
        <v>0</v>
      </c>
      <c r="S148" s="252">
        <v>0</v>
      </c>
      <c r="T148" s="25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4" t="s">
        <v>144</v>
      </c>
      <c r="AT148" s="254" t="s">
        <v>139</v>
      </c>
      <c r="AU148" s="254" t="s">
        <v>81</v>
      </c>
      <c r="AY148" s="17" t="s">
        <v>137</v>
      </c>
      <c r="BE148" s="255">
        <f>IF(N148="základní",J148,0)</f>
        <v>0</v>
      </c>
      <c r="BF148" s="255">
        <f>IF(N148="snížená",J148,0)</f>
        <v>0</v>
      </c>
      <c r="BG148" s="255">
        <f>IF(N148="zákl. přenesená",J148,0)</f>
        <v>0</v>
      </c>
      <c r="BH148" s="255">
        <f>IF(N148="sníž. přenesená",J148,0)</f>
        <v>0</v>
      </c>
      <c r="BI148" s="255">
        <f>IF(N148="nulová",J148,0)</f>
        <v>0</v>
      </c>
      <c r="BJ148" s="17" t="s">
        <v>81</v>
      </c>
      <c r="BK148" s="255">
        <f>ROUND(I148*H148,2)</f>
        <v>0</v>
      </c>
      <c r="BL148" s="17" t="s">
        <v>144</v>
      </c>
      <c r="BM148" s="254" t="s">
        <v>461</v>
      </c>
    </row>
    <row r="149" s="2" customFormat="1" ht="16.5" customHeight="1">
      <c r="A149" s="38"/>
      <c r="B149" s="39"/>
      <c r="C149" s="243" t="s">
        <v>320</v>
      </c>
      <c r="D149" s="243" t="s">
        <v>139</v>
      </c>
      <c r="E149" s="244" t="s">
        <v>1007</v>
      </c>
      <c r="F149" s="245" t="s">
        <v>1008</v>
      </c>
      <c r="G149" s="246" t="s">
        <v>962</v>
      </c>
      <c r="H149" s="247">
        <v>20</v>
      </c>
      <c r="I149" s="248"/>
      <c r="J149" s="249">
        <f>ROUND(I149*H149,2)</f>
        <v>0</v>
      </c>
      <c r="K149" s="245" t="s">
        <v>1</v>
      </c>
      <c r="L149" s="44"/>
      <c r="M149" s="250" t="s">
        <v>1</v>
      </c>
      <c r="N149" s="251" t="s">
        <v>38</v>
      </c>
      <c r="O149" s="91"/>
      <c r="P149" s="252">
        <f>O149*H149</f>
        <v>0</v>
      </c>
      <c r="Q149" s="252">
        <v>0</v>
      </c>
      <c r="R149" s="252">
        <f>Q149*H149</f>
        <v>0</v>
      </c>
      <c r="S149" s="252">
        <v>0</v>
      </c>
      <c r="T149" s="25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4" t="s">
        <v>144</v>
      </c>
      <c r="AT149" s="254" t="s">
        <v>139</v>
      </c>
      <c r="AU149" s="254" t="s">
        <v>81</v>
      </c>
      <c r="AY149" s="17" t="s">
        <v>137</v>
      </c>
      <c r="BE149" s="255">
        <f>IF(N149="základní",J149,0)</f>
        <v>0</v>
      </c>
      <c r="BF149" s="255">
        <f>IF(N149="snížená",J149,0)</f>
        <v>0</v>
      </c>
      <c r="BG149" s="255">
        <f>IF(N149="zákl. přenesená",J149,0)</f>
        <v>0</v>
      </c>
      <c r="BH149" s="255">
        <f>IF(N149="sníž. přenesená",J149,0)</f>
        <v>0</v>
      </c>
      <c r="BI149" s="255">
        <f>IF(N149="nulová",J149,0)</f>
        <v>0</v>
      </c>
      <c r="BJ149" s="17" t="s">
        <v>81</v>
      </c>
      <c r="BK149" s="255">
        <f>ROUND(I149*H149,2)</f>
        <v>0</v>
      </c>
      <c r="BL149" s="17" t="s">
        <v>144</v>
      </c>
      <c r="BM149" s="254" t="s">
        <v>470</v>
      </c>
    </row>
    <row r="150" s="2" customFormat="1" ht="16.5" customHeight="1">
      <c r="A150" s="38"/>
      <c r="B150" s="39"/>
      <c r="C150" s="243" t="s">
        <v>324</v>
      </c>
      <c r="D150" s="243" t="s">
        <v>139</v>
      </c>
      <c r="E150" s="244" t="s">
        <v>1009</v>
      </c>
      <c r="F150" s="245" t="s">
        <v>1010</v>
      </c>
      <c r="G150" s="246" t="s">
        <v>962</v>
      </c>
      <c r="H150" s="247">
        <v>2</v>
      </c>
      <c r="I150" s="248"/>
      <c r="J150" s="249">
        <f>ROUND(I150*H150,2)</f>
        <v>0</v>
      </c>
      <c r="K150" s="245" t="s">
        <v>1</v>
      </c>
      <c r="L150" s="44"/>
      <c r="M150" s="250" t="s">
        <v>1</v>
      </c>
      <c r="N150" s="251" t="s">
        <v>38</v>
      </c>
      <c r="O150" s="91"/>
      <c r="P150" s="252">
        <f>O150*H150</f>
        <v>0</v>
      </c>
      <c r="Q150" s="252">
        <v>0</v>
      </c>
      <c r="R150" s="252">
        <f>Q150*H150</f>
        <v>0</v>
      </c>
      <c r="S150" s="252">
        <v>0</v>
      </c>
      <c r="T150" s="25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4" t="s">
        <v>144</v>
      </c>
      <c r="AT150" s="254" t="s">
        <v>139</v>
      </c>
      <c r="AU150" s="254" t="s">
        <v>81</v>
      </c>
      <c r="AY150" s="17" t="s">
        <v>137</v>
      </c>
      <c r="BE150" s="255">
        <f>IF(N150="základní",J150,0)</f>
        <v>0</v>
      </c>
      <c r="BF150" s="255">
        <f>IF(N150="snížená",J150,0)</f>
        <v>0</v>
      </c>
      <c r="BG150" s="255">
        <f>IF(N150="zákl. přenesená",J150,0)</f>
        <v>0</v>
      </c>
      <c r="BH150" s="255">
        <f>IF(N150="sníž. přenesená",J150,0)</f>
        <v>0</v>
      </c>
      <c r="BI150" s="255">
        <f>IF(N150="nulová",J150,0)</f>
        <v>0</v>
      </c>
      <c r="BJ150" s="17" t="s">
        <v>81</v>
      </c>
      <c r="BK150" s="255">
        <f>ROUND(I150*H150,2)</f>
        <v>0</v>
      </c>
      <c r="BL150" s="17" t="s">
        <v>144</v>
      </c>
      <c r="BM150" s="254" t="s">
        <v>479</v>
      </c>
    </row>
    <row r="151" s="2" customFormat="1" ht="16.5" customHeight="1">
      <c r="A151" s="38"/>
      <c r="B151" s="39"/>
      <c r="C151" s="243" t="s">
        <v>328</v>
      </c>
      <c r="D151" s="243" t="s">
        <v>139</v>
      </c>
      <c r="E151" s="244" t="s">
        <v>1011</v>
      </c>
      <c r="F151" s="245" t="s">
        <v>1012</v>
      </c>
      <c r="G151" s="246" t="s">
        <v>962</v>
      </c>
      <c r="H151" s="247">
        <v>12</v>
      </c>
      <c r="I151" s="248"/>
      <c r="J151" s="249">
        <f>ROUND(I151*H151,2)</f>
        <v>0</v>
      </c>
      <c r="K151" s="245" t="s">
        <v>1</v>
      </c>
      <c r="L151" s="44"/>
      <c r="M151" s="303" t="s">
        <v>1</v>
      </c>
      <c r="N151" s="304" t="s">
        <v>38</v>
      </c>
      <c r="O151" s="305"/>
      <c r="P151" s="306">
        <f>O151*H151</f>
        <v>0</v>
      </c>
      <c r="Q151" s="306">
        <v>0</v>
      </c>
      <c r="R151" s="306">
        <f>Q151*H151</f>
        <v>0</v>
      </c>
      <c r="S151" s="306">
        <v>0</v>
      </c>
      <c r="T151" s="30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4" t="s">
        <v>144</v>
      </c>
      <c r="AT151" s="254" t="s">
        <v>139</v>
      </c>
      <c r="AU151" s="254" t="s">
        <v>81</v>
      </c>
      <c r="AY151" s="17" t="s">
        <v>137</v>
      </c>
      <c r="BE151" s="255">
        <f>IF(N151="základní",J151,0)</f>
        <v>0</v>
      </c>
      <c r="BF151" s="255">
        <f>IF(N151="snížená",J151,0)</f>
        <v>0</v>
      </c>
      <c r="BG151" s="255">
        <f>IF(N151="zákl. přenesená",J151,0)</f>
        <v>0</v>
      </c>
      <c r="BH151" s="255">
        <f>IF(N151="sníž. přenesená",J151,0)</f>
        <v>0</v>
      </c>
      <c r="BI151" s="255">
        <f>IF(N151="nulová",J151,0)</f>
        <v>0</v>
      </c>
      <c r="BJ151" s="17" t="s">
        <v>81</v>
      </c>
      <c r="BK151" s="255">
        <f>ROUND(I151*H151,2)</f>
        <v>0</v>
      </c>
      <c r="BL151" s="17" t="s">
        <v>144</v>
      </c>
      <c r="BM151" s="254" t="s">
        <v>487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192"/>
      <c r="J152" s="67"/>
      <c r="K152" s="67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ixnfjRL8xf3GJyLSQ6dLG/1VILikpO6D2h0INO+iLoLOGjGdkusonSpYWs7L1ggomMlMkpEkyhbFoVY9STUvFQ==" hashValue="g+SXZCVe37oa4xIpO9xtC7QjK+QgjDT+Daqt+uXgft5rIzr8qa/vIN/+wP5sf3N5vxR4M6Mxg963BbFWdXBj2g==" algorithmName="SHA-512" password="CC35"/>
  <autoFilter ref="C117:K15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83</v>
      </c>
    </row>
    <row r="4" s="1" customFormat="1" ht="24.96" customHeight="1">
      <c r="B4" s="20"/>
      <c r="D4" s="150" t="s">
        <v>104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Koněprusy - Vodovodní přivaděč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105</v>
      </c>
      <c r="I8" s="146"/>
      <c r="L8" s="20"/>
    </row>
    <row r="9" s="2" customFormat="1" ht="16.5" customHeight="1">
      <c r="A9" s="38"/>
      <c r="B9" s="44"/>
      <c r="C9" s="38"/>
      <c r="D9" s="38"/>
      <c r="E9" s="153" t="s">
        <v>1013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1014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1015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17. 9. 2019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6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27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29</v>
      </c>
      <c r="E22" s="38"/>
      <c r="F22" s="38"/>
      <c r="G22" s="38"/>
      <c r="H22" s="38"/>
      <c r="I22" s="156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6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31</v>
      </c>
      <c r="E25" s="38"/>
      <c r="F25" s="38"/>
      <c r="G25" s="38"/>
      <c r="H25" s="38"/>
      <c r="I25" s="156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32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33</v>
      </c>
      <c r="E32" s="38"/>
      <c r="F32" s="38"/>
      <c r="G32" s="38"/>
      <c r="H32" s="38"/>
      <c r="I32" s="154"/>
      <c r="J32" s="166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35</v>
      </c>
      <c r="G34" s="38"/>
      <c r="H34" s="38"/>
      <c r="I34" s="168" t="s">
        <v>34</v>
      </c>
      <c r="J34" s="167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37</v>
      </c>
      <c r="E35" s="152" t="s">
        <v>38</v>
      </c>
      <c r="F35" s="170">
        <f>ROUND((SUM(BE122:BE152)),  2)</f>
        <v>0</v>
      </c>
      <c r="G35" s="38"/>
      <c r="H35" s="38"/>
      <c r="I35" s="171">
        <v>0.20999999999999999</v>
      </c>
      <c r="J35" s="170">
        <f>ROUND(((SUM(BE122:BE152))*I35),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39</v>
      </c>
      <c r="F36" s="170">
        <f>ROUND((SUM(BF122:BF152)),  2)</f>
        <v>0</v>
      </c>
      <c r="G36" s="38"/>
      <c r="H36" s="38"/>
      <c r="I36" s="171">
        <v>0.14999999999999999</v>
      </c>
      <c r="J36" s="170">
        <f>ROUND(((SUM(BF122:BF152))*I36),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40</v>
      </c>
      <c r="F37" s="170">
        <f>ROUND((SUM(BG122:BG152)),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41</v>
      </c>
      <c r="F38" s="170">
        <f>ROUND((SUM(BH122:BH152)),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42</v>
      </c>
      <c r="F39" s="170">
        <f>ROUND((SUM(BI122:BI152)),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Koněprusy - Vodovodní přivaděč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105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1013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1014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51.1 - PS 01.1 Technologická část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6" t="s">
        <v>22</v>
      </c>
      <c r="J91" s="79" t="str">
        <f>IF(J14="","",J14)</f>
        <v>17. 9. 2019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6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6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108</v>
      </c>
      <c r="D96" s="198"/>
      <c r="E96" s="198"/>
      <c r="F96" s="198"/>
      <c r="G96" s="198"/>
      <c r="H96" s="198"/>
      <c r="I96" s="199"/>
      <c r="J96" s="200" t="s">
        <v>109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110</v>
      </c>
      <c r="D98" s="40"/>
      <c r="E98" s="40"/>
      <c r="F98" s="40"/>
      <c r="G98" s="40"/>
      <c r="H98" s="40"/>
      <c r="I98" s="154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111</v>
      </c>
    </row>
    <row r="99" s="9" customFormat="1" ht="24.96" customHeight="1">
      <c r="A99" s="9"/>
      <c r="B99" s="202"/>
      <c r="C99" s="203"/>
      <c r="D99" s="204" t="s">
        <v>1016</v>
      </c>
      <c r="E99" s="205"/>
      <c r="F99" s="205"/>
      <c r="G99" s="205"/>
      <c r="H99" s="205"/>
      <c r="I99" s="206"/>
      <c r="J99" s="207">
        <f>J123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1017</v>
      </c>
      <c r="E100" s="211"/>
      <c r="F100" s="211"/>
      <c r="G100" s="211"/>
      <c r="H100" s="211"/>
      <c r="I100" s="212"/>
      <c r="J100" s="213">
        <f>J124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2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5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122</v>
      </c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6" t="str">
        <f>E7</f>
        <v>Koněprusy - Vodovodní přivaděč</v>
      </c>
      <c r="F110" s="32"/>
      <c r="G110" s="32"/>
      <c r="H110" s="32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105</v>
      </c>
      <c r="D111" s="22"/>
      <c r="E111" s="22"/>
      <c r="F111" s="22"/>
      <c r="G111" s="22"/>
      <c r="H111" s="22"/>
      <c r="I111" s="146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96" t="s">
        <v>1013</v>
      </c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1014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51.1 - PS 01.1 Technologická část</v>
      </c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156" t="s">
        <v>22</v>
      </c>
      <c r="J116" s="79" t="str">
        <f>IF(J14="","",J14)</f>
        <v>17. 9. 2019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 </v>
      </c>
      <c r="G118" s="40"/>
      <c r="H118" s="40"/>
      <c r="I118" s="156" t="s">
        <v>29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IF(E20="","",E20)</f>
        <v>Vyplň údaj</v>
      </c>
      <c r="G119" s="40"/>
      <c r="H119" s="40"/>
      <c r="I119" s="156" t="s">
        <v>31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15"/>
      <c r="B121" s="216"/>
      <c r="C121" s="217" t="s">
        <v>123</v>
      </c>
      <c r="D121" s="218" t="s">
        <v>58</v>
      </c>
      <c r="E121" s="218" t="s">
        <v>54</v>
      </c>
      <c r="F121" s="218" t="s">
        <v>55</v>
      </c>
      <c r="G121" s="218" t="s">
        <v>124</v>
      </c>
      <c r="H121" s="218" t="s">
        <v>125</v>
      </c>
      <c r="I121" s="219" t="s">
        <v>126</v>
      </c>
      <c r="J121" s="218" t="s">
        <v>109</v>
      </c>
      <c r="K121" s="220" t="s">
        <v>127</v>
      </c>
      <c r="L121" s="221"/>
      <c r="M121" s="100" t="s">
        <v>1</v>
      </c>
      <c r="N121" s="101" t="s">
        <v>37</v>
      </c>
      <c r="O121" s="101" t="s">
        <v>128</v>
      </c>
      <c r="P121" s="101" t="s">
        <v>129</v>
      </c>
      <c r="Q121" s="101" t="s">
        <v>130</v>
      </c>
      <c r="R121" s="101" t="s">
        <v>131</v>
      </c>
      <c r="S121" s="101" t="s">
        <v>132</v>
      </c>
      <c r="T121" s="102" t="s">
        <v>133</v>
      </c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</row>
    <row r="122" s="2" customFormat="1" ht="22.8" customHeight="1">
      <c r="A122" s="38"/>
      <c r="B122" s="39"/>
      <c r="C122" s="107" t="s">
        <v>134</v>
      </c>
      <c r="D122" s="40"/>
      <c r="E122" s="40"/>
      <c r="F122" s="40"/>
      <c r="G122" s="40"/>
      <c r="H122" s="40"/>
      <c r="I122" s="154"/>
      <c r="J122" s="222">
        <f>BK122</f>
        <v>0</v>
      </c>
      <c r="K122" s="40"/>
      <c r="L122" s="44"/>
      <c r="M122" s="103"/>
      <c r="N122" s="223"/>
      <c r="O122" s="104"/>
      <c r="P122" s="224">
        <f>P123</f>
        <v>0</v>
      </c>
      <c r="Q122" s="104"/>
      <c r="R122" s="224">
        <f>R123</f>
        <v>0</v>
      </c>
      <c r="S122" s="104"/>
      <c r="T122" s="225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111</v>
      </c>
      <c r="BK122" s="226">
        <f>BK123</f>
        <v>0</v>
      </c>
    </row>
    <row r="123" s="12" customFormat="1" ht="25.92" customHeight="1">
      <c r="A123" s="12"/>
      <c r="B123" s="227"/>
      <c r="C123" s="228"/>
      <c r="D123" s="229" t="s">
        <v>72</v>
      </c>
      <c r="E123" s="230" t="s">
        <v>274</v>
      </c>
      <c r="F123" s="230" t="s">
        <v>274</v>
      </c>
      <c r="G123" s="228"/>
      <c r="H123" s="228"/>
      <c r="I123" s="231"/>
      <c r="J123" s="232">
        <f>BK123</f>
        <v>0</v>
      </c>
      <c r="K123" s="228"/>
      <c r="L123" s="233"/>
      <c r="M123" s="234"/>
      <c r="N123" s="235"/>
      <c r="O123" s="235"/>
      <c r="P123" s="236">
        <f>P124</f>
        <v>0</v>
      </c>
      <c r="Q123" s="235"/>
      <c r="R123" s="236">
        <f>R124</f>
        <v>0</v>
      </c>
      <c r="S123" s="235"/>
      <c r="T123" s="237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8" t="s">
        <v>156</v>
      </c>
      <c r="AT123" s="239" t="s">
        <v>72</v>
      </c>
      <c r="AU123" s="239" t="s">
        <v>73</v>
      </c>
      <c r="AY123" s="238" t="s">
        <v>137</v>
      </c>
      <c r="BK123" s="240">
        <f>BK124</f>
        <v>0</v>
      </c>
    </row>
    <row r="124" s="12" customFormat="1" ht="22.8" customHeight="1">
      <c r="A124" s="12"/>
      <c r="B124" s="227"/>
      <c r="C124" s="228"/>
      <c r="D124" s="229" t="s">
        <v>72</v>
      </c>
      <c r="E124" s="241" t="s">
        <v>1018</v>
      </c>
      <c r="F124" s="241" t="s">
        <v>1019</v>
      </c>
      <c r="G124" s="228"/>
      <c r="H124" s="228"/>
      <c r="I124" s="231"/>
      <c r="J124" s="242">
        <f>BK124</f>
        <v>0</v>
      </c>
      <c r="K124" s="228"/>
      <c r="L124" s="233"/>
      <c r="M124" s="234"/>
      <c r="N124" s="235"/>
      <c r="O124" s="235"/>
      <c r="P124" s="236">
        <f>SUM(P125:P152)</f>
        <v>0</v>
      </c>
      <c r="Q124" s="235"/>
      <c r="R124" s="236">
        <f>SUM(R125:R152)</f>
        <v>0</v>
      </c>
      <c r="S124" s="235"/>
      <c r="T124" s="237">
        <f>SUM(T125:T152)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8" t="s">
        <v>156</v>
      </c>
      <c r="AT124" s="239" t="s">
        <v>72</v>
      </c>
      <c r="AU124" s="239" t="s">
        <v>81</v>
      </c>
      <c r="AY124" s="238" t="s">
        <v>137</v>
      </c>
      <c r="BK124" s="240">
        <f>SUM(BK125:BK152)</f>
        <v>0</v>
      </c>
    </row>
    <row r="125" s="2" customFormat="1" ht="16.5" customHeight="1">
      <c r="A125" s="38"/>
      <c r="B125" s="39"/>
      <c r="C125" s="243" t="s">
        <v>81</v>
      </c>
      <c r="D125" s="243" t="s">
        <v>139</v>
      </c>
      <c r="E125" s="244" t="s">
        <v>1020</v>
      </c>
      <c r="F125" s="245" t="s">
        <v>1021</v>
      </c>
      <c r="G125" s="246" t="s">
        <v>856</v>
      </c>
      <c r="H125" s="247">
        <v>1</v>
      </c>
      <c r="I125" s="248"/>
      <c r="J125" s="249">
        <f>ROUND(I125*H125,2)</f>
        <v>0</v>
      </c>
      <c r="K125" s="245" t="s">
        <v>1</v>
      </c>
      <c r="L125" s="44"/>
      <c r="M125" s="250" t="s">
        <v>1</v>
      </c>
      <c r="N125" s="251" t="s">
        <v>38</v>
      </c>
      <c r="O125" s="91"/>
      <c r="P125" s="252">
        <f>O125*H125</f>
        <v>0</v>
      </c>
      <c r="Q125" s="252">
        <v>0</v>
      </c>
      <c r="R125" s="252">
        <f>Q125*H125</f>
        <v>0</v>
      </c>
      <c r="S125" s="252">
        <v>0</v>
      </c>
      <c r="T125" s="253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4" t="s">
        <v>81</v>
      </c>
      <c r="AT125" s="254" t="s">
        <v>139</v>
      </c>
      <c r="AU125" s="254" t="s">
        <v>83</v>
      </c>
      <c r="AY125" s="17" t="s">
        <v>137</v>
      </c>
      <c r="BE125" s="255">
        <f>IF(N125="základní",J125,0)</f>
        <v>0</v>
      </c>
      <c r="BF125" s="255">
        <f>IF(N125="snížená",J125,0)</f>
        <v>0</v>
      </c>
      <c r="BG125" s="255">
        <f>IF(N125="zákl. přenesená",J125,0)</f>
        <v>0</v>
      </c>
      <c r="BH125" s="255">
        <f>IF(N125="sníž. přenesená",J125,0)</f>
        <v>0</v>
      </c>
      <c r="BI125" s="255">
        <f>IF(N125="nulová",J125,0)</f>
        <v>0</v>
      </c>
      <c r="BJ125" s="17" t="s">
        <v>81</v>
      </c>
      <c r="BK125" s="255">
        <f>ROUND(I125*H125,2)</f>
        <v>0</v>
      </c>
      <c r="BL125" s="17" t="s">
        <v>81</v>
      </c>
      <c r="BM125" s="254" t="s">
        <v>1022</v>
      </c>
    </row>
    <row r="126" s="2" customFormat="1" ht="16.5" customHeight="1">
      <c r="A126" s="38"/>
      <c r="B126" s="39"/>
      <c r="C126" s="243" t="s">
        <v>83</v>
      </c>
      <c r="D126" s="243" t="s">
        <v>139</v>
      </c>
      <c r="E126" s="244" t="s">
        <v>1023</v>
      </c>
      <c r="F126" s="245" t="s">
        <v>1024</v>
      </c>
      <c r="G126" s="246" t="s">
        <v>856</v>
      </c>
      <c r="H126" s="247">
        <v>1</v>
      </c>
      <c r="I126" s="248"/>
      <c r="J126" s="249">
        <f>ROUND(I126*H126,2)</f>
        <v>0</v>
      </c>
      <c r="K126" s="245" t="s">
        <v>1</v>
      </c>
      <c r="L126" s="44"/>
      <c r="M126" s="250" t="s">
        <v>1</v>
      </c>
      <c r="N126" s="251" t="s">
        <v>38</v>
      </c>
      <c r="O126" s="91"/>
      <c r="P126" s="252">
        <f>O126*H126</f>
        <v>0</v>
      </c>
      <c r="Q126" s="252">
        <v>0</v>
      </c>
      <c r="R126" s="252">
        <f>Q126*H126</f>
        <v>0</v>
      </c>
      <c r="S126" s="252">
        <v>0</v>
      </c>
      <c r="T126" s="253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4" t="s">
        <v>81</v>
      </c>
      <c r="AT126" s="254" t="s">
        <v>139</v>
      </c>
      <c r="AU126" s="254" t="s">
        <v>83</v>
      </c>
      <c r="AY126" s="17" t="s">
        <v>137</v>
      </c>
      <c r="BE126" s="255">
        <f>IF(N126="základní",J126,0)</f>
        <v>0</v>
      </c>
      <c r="BF126" s="255">
        <f>IF(N126="snížená",J126,0)</f>
        <v>0</v>
      </c>
      <c r="BG126" s="255">
        <f>IF(N126="zákl. přenesená",J126,0)</f>
        <v>0</v>
      </c>
      <c r="BH126" s="255">
        <f>IF(N126="sníž. přenesená",J126,0)</f>
        <v>0</v>
      </c>
      <c r="BI126" s="255">
        <f>IF(N126="nulová",J126,0)</f>
        <v>0</v>
      </c>
      <c r="BJ126" s="17" t="s">
        <v>81</v>
      </c>
      <c r="BK126" s="255">
        <f>ROUND(I126*H126,2)</f>
        <v>0</v>
      </c>
      <c r="BL126" s="17" t="s">
        <v>81</v>
      </c>
      <c r="BM126" s="254" t="s">
        <v>1025</v>
      </c>
    </row>
    <row r="127" s="2" customFormat="1" ht="16.5" customHeight="1">
      <c r="A127" s="38"/>
      <c r="B127" s="39"/>
      <c r="C127" s="243" t="s">
        <v>156</v>
      </c>
      <c r="D127" s="243" t="s">
        <v>139</v>
      </c>
      <c r="E127" s="244" t="s">
        <v>1026</v>
      </c>
      <c r="F127" s="245" t="s">
        <v>1027</v>
      </c>
      <c r="G127" s="246" t="s">
        <v>267</v>
      </c>
      <c r="H127" s="247">
        <v>1</v>
      </c>
      <c r="I127" s="248"/>
      <c r="J127" s="249">
        <f>ROUND(I127*H127,2)</f>
        <v>0</v>
      </c>
      <c r="K127" s="245" t="s">
        <v>1</v>
      </c>
      <c r="L127" s="44"/>
      <c r="M127" s="250" t="s">
        <v>1</v>
      </c>
      <c r="N127" s="251" t="s">
        <v>38</v>
      </c>
      <c r="O127" s="91"/>
      <c r="P127" s="252">
        <f>O127*H127</f>
        <v>0</v>
      </c>
      <c r="Q127" s="252">
        <v>0</v>
      </c>
      <c r="R127" s="252">
        <f>Q127*H127</f>
        <v>0</v>
      </c>
      <c r="S127" s="252">
        <v>0</v>
      </c>
      <c r="T127" s="25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54" t="s">
        <v>81</v>
      </c>
      <c r="AT127" s="254" t="s">
        <v>139</v>
      </c>
      <c r="AU127" s="254" t="s">
        <v>83</v>
      </c>
      <c r="AY127" s="17" t="s">
        <v>137</v>
      </c>
      <c r="BE127" s="255">
        <f>IF(N127="základní",J127,0)</f>
        <v>0</v>
      </c>
      <c r="BF127" s="255">
        <f>IF(N127="snížená",J127,0)</f>
        <v>0</v>
      </c>
      <c r="BG127" s="255">
        <f>IF(N127="zákl. přenesená",J127,0)</f>
        <v>0</v>
      </c>
      <c r="BH127" s="255">
        <f>IF(N127="sníž. přenesená",J127,0)</f>
        <v>0</v>
      </c>
      <c r="BI127" s="255">
        <f>IF(N127="nulová",J127,0)</f>
        <v>0</v>
      </c>
      <c r="BJ127" s="17" t="s">
        <v>81</v>
      </c>
      <c r="BK127" s="255">
        <f>ROUND(I127*H127,2)</f>
        <v>0</v>
      </c>
      <c r="BL127" s="17" t="s">
        <v>81</v>
      </c>
      <c r="BM127" s="254" t="s">
        <v>1028</v>
      </c>
    </row>
    <row r="128" s="2" customFormat="1" ht="16.5" customHeight="1">
      <c r="A128" s="38"/>
      <c r="B128" s="39"/>
      <c r="C128" s="243" t="s">
        <v>144</v>
      </c>
      <c r="D128" s="243" t="s">
        <v>139</v>
      </c>
      <c r="E128" s="244" t="s">
        <v>1029</v>
      </c>
      <c r="F128" s="245" t="s">
        <v>1030</v>
      </c>
      <c r="G128" s="246" t="s">
        <v>267</v>
      </c>
      <c r="H128" s="247">
        <v>1</v>
      </c>
      <c r="I128" s="248"/>
      <c r="J128" s="249">
        <f>ROUND(I128*H128,2)</f>
        <v>0</v>
      </c>
      <c r="K128" s="245" t="s">
        <v>1</v>
      </c>
      <c r="L128" s="44"/>
      <c r="M128" s="250" t="s">
        <v>1</v>
      </c>
      <c r="N128" s="251" t="s">
        <v>38</v>
      </c>
      <c r="O128" s="91"/>
      <c r="P128" s="252">
        <f>O128*H128</f>
        <v>0</v>
      </c>
      <c r="Q128" s="252">
        <v>0</v>
      </c>
      <c r="R128" s="252">
        <f>Q128*H128</f>
        <v>0</v>
      </c>
      <c r="S128" s="252">
        <v>0</v>
      </c>
      <c r="T128" s="253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4" t="s">
        <v>81</v>
      </c>
      <c r="AT128" s="254" t="s">
        <v>139</v>
      </c>
      <c r="AU128" s="254" t="s">
        <v>83</v>
      </c>
      <c r="AY128" s="17" t="s">
        <v>137</v>
      </c>
      <c r="BE128" s="255">
        <f>IF(N128="základní",J128,0)</f>
        <v>0</v>
      </c>
      <c r="BF128" s="255">
        <f>IF(N128="snížená",J128,0)</f>
        <v>0</v>
      </c>
      <c r="BG128" s="255">
        <f>IF(N128="zákl. přenesená",J128,0)</f>
        <v>0</v>
      </c>
      <c r="BH128" s="255">
        <f>IF(N128="sníž. přenesená",J128,0)</f>
        <v>0</v>
      </c>
      <c r="BI128" s="255">
        <f>IF(N128="nulová",J128,0)</f>
        <v>0</v>
      </c>
      <c r="BJ128" s="17" t="s">
        <v>81</v>
      </c>
      <c r="BK128" s="255">
        <f>ROUND(I128*H128,2)</f>
        <v>0</v>
      </c>
      <c r="BL128" s="17" t="s">
        <v>81</v>
      </c>
      <c r="BM128" s="254" t="s">
        <v>1031</v>
      </c>
    </row>
    <row r="129" s="2" customFormat="1" ht="16.5" customHeight="1">
      <c r="A129" s="38"/>
      <c r="B129" s="39"/>
      <c r="C129" s="243" t="s">
        <v>166</v>
      </c>
      <c r="D129" s="243" t="s">
        <v>139</v>
      </c>
      <c r="E129" s="244" t="s">
        <v>1032</v>
      </c>
      <c r="F129" s="245" t="s">
        <v>1033</v>
      </c>
      <c r="G129" s="246" t="s">
        <v>267</v>
      </c>
      <c r="H129" s="247">
        <v>1</v>
      </c>
      <c r="I129" s="248"/>
      <c r="J129" s="249">
        <f>ROUND(I129*H129,2)</f>
        <v>0</v>
      </c>
      <c r="K129" s="245" t="s">
        <v>1</v>
      </c>
      <c r="L129" s="44"/>
      <c r="M129" s="250" t="s">
        <v>1</v>
      </c>
      <c r="N129" s="251" t="s">
        <v>38</v>
      </c>
      <c r="O129" s="91"/>
      <c r="P129" s="252">
        <f>O129*H129</f>
        <v>0</v>
      </c>
      <c r="Q129" s="252">
        <v>0</v>
      </c>
      <c r="R129" s="252">
        <f>Q129*H129</f>
        <v>0</v>
      </c>
      <c r="S129" s="252">
        <v>0</v>
      </c>
      <c r="T129" s="25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4" t="s">
        <v>81</v>
      </c>
      <c r="AT129" s="254" t="s">
        <v>139</v>
      </c>
      <c r="AU129" s="254" t="s">
        <v>83</v>
      </c>
      <c r="AY129" s="17" t="s">
        <v>137</v>
      </c>
      <c r="BE129" s="255">
        <f>IF(N129="základní",J129,0)</f>
        <v>0</v>
      </c>
      <c r="BF129" s="255">
        <f>IF(N129="snížená",J129,0)</f>
        <v>0</v>
      </c>
      <c r="BG129" s="255">
        <f>IF(N129="zákl. přenesená",J129,0)</f>
        <v>0</v>
      </c>
      <c r="BH129" s="255">
        <f>IF(N129="sníž. přenesená",J129,0)</f>
        <v>0</v>
      </c>
      <c r="BI129" s="255">
        <f>IF(N129="nulová",J129,0)</f>
        <v>0</v>
      </c>
      <c r="BJ129" s="17" t="s">
        <v>81</v>
      </c>
      <c r="BK129" s="255">
        <f>ROUND(I129*H129,2)</f>
        <v>0</v>
      </c>
      <c r="BL129" s="17" t="s">
        <v>81</v>
      </c>
      <c r="BM129" s="254" t="s">
        <v>1034</v>
      </c>
    </row>
    <row r="130" s="2" customFormat="1" ht="16.5" customHeight="1">
      <c r="A130" s="38"/>
      <c r="B130" s="39"/>
      <c r="C130" s="243" t="s">
        <v>171</v>
      </c>
      <c r="D130" s="243" t="s">
        <v>139</v>
      </c>
      <c r="E130" s="244" t="s">
        <v>1035</v>
      </c>
      <c r="F130" s="245" t="s">
        <v>1036</v>
      </c>
      <c r="G130" s="246" t="s">
        <v>267</v>
      </c>
      <c r="H130" s="247">
        <v>1</v>
      </c>
      <c r="I130" s="248"/>
      <c r="J130" s="249">
        <f>ROUND(I130*H130,2)</f>
        <v>0</v>
      </c>
      <c r="K130" s="245" t="s">
        <v>1</v>
      </c>
      <c r="L130" s="44"/>
      <c r="M130" s="250" t="s">
        <v>1</v>
      </c>
      <c r="N130" s="251" t="s">
        <v>38</v>
      </c>
      <c r="O130" s="91"/>
      <c r="P130" s="252">
        <f>O130*H130</f>
        <v>0</v>
      </c>
      <c r="Q130" s="252">
        <v>0</v>
      </c>
      <c r="R130" s="252">
        <f>Q130*H130</f>
        <v>0</v>
      </c>
      <c r="S130" s="252">
        <v>0</v>
      </c>
      <c r="T130" s="253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4" t="s">
        <v>81</v>
      </c>
      <c r="AT130" s="254" t="s">
        <v>139</v>
      </c>
      <c r="AU130" s="254" t="s">
        <v>83</v>
      </c>
      <c r="AY130" s="17" t="s">
        <v>137</v>
      </c>
      <c r="BE130" s="255">
        <f>IF(N130="základní",J130,0)</f>
        <v>0</v>
      </c>
      <c r="BF130" s="255">
        <f>IF(N130="snížená",J130,0)</f>
        <v>0</v>
      </c>
      <c r="BG130" s="255">
        <f>IF(N130="zákl. přenesená",J130,0)</f>
        <v>0</v>
      </c>
      <c r="BH130" s="255">
        <f>IF(N130="sníž. přenesená",J130,0)</f>
        <v>0</v>
      </c>
      <c r="BI130" s="255">
        <f>IF(N130="nulová",J130,0)</f>
        <v>0</v>
      </c>
      <c r="BJ130" s="17" t="s">
        <v>81</v>
      </c>
      <c r="BK130" s="255">
        <f>ROUND(I130*H130,2)</f>
        <v>0</v>
      </c>
      <c r="BL130" s="17" t="s">
        <v>81</v>
      </c>
      <c r="BM130" s="254" t="s">
        <v>1037</v>
      </c>
    </row>
    <row r="131" s="2" customFormat="1" ht="16.5" customHeight="1">
      <c r="A131" s="38"/>
      <c r="B131" s="39"/>
      <c r="C131" s="243" t="s">
        <v>177</v>
      </c>
      <c r="D131" s="243" t="s">
        <v>139</v>
      </c>
      <c r="E131" s="244" t="s">
        <v>1038</v>
      </c>
      <c r="F131" s="245" t="s">
        <v>1039</v>
      </c>
      <c r="G131" s="246" t="s">
        <v>267</v>
      </c>
      <c r="H131" s="247">
        <v>1</v>
      </c>
      <c r="I131" s="248"/>
      <c r="J131" s="249">
        <f>ROUND(I131*H131,2)</f>
        <v>0</v>
      </c>
      <c r="K131" s="245" t="s">
        <v>1</v>
      </c>
      <c r="L131" s="44"/>
      <c r="M131" s="250" t="s">
        <v>1</v>
      </c>
      <c r="N131" s="251" t="s">
        <v>38</v>
      </c>
      <c r="O131" s="91"/>
      <c r="P131" s="252">
        <f>O131*H131</f>
        <v>0</v>
      </c>
      <c r="Q131" s="252">
        <v>0</v>
      </c>
      <c r="R131" s="252">
        <f>Q131*H131</f>
        <v>0</v>
      </c>
      <c r="S131" s="252">
        <v>0</v>
      </c>
      <c r="T131" s="25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4" t="s">
        <v>81</v>
      </c>
      <c r="AT131" s="254" t="s">
        <v>139</v>
      </c>
      <c r="AU131" s="254" t="s">
        <v>83</v>
      </c>
      <c r="AY131" s="17" t="s">
        <v>137</v>
      </c>
      <c r="BE131" s="255">
        <f>IF(N131="základní",J131,0)</f>
        <v>0</v>
      </c>
      <c r="BF131" s="255">
        <f>IF(N131="snížená",J131,0)</f>
        <v>0</v>
      </c>
      <c r="BG131" s="255">
        <f>IF(N131="zákl. přenesená",J131,0)</f>
        <v>0</v>
      </c>
      <c r="BH131" s="255">
        <f>IF(N131="sníž. přenesená",J131,0)</f>
        <v>0</v>
      </c>
      <c r="BI131" s="255">
        <f>IF(N131="nulová",J131,0)</f>
        <v>0</v>
      </c>
      <c r="BJ131" s="17" t="s">
        <v>81</v>
      </c>
      <c r="BK131" s="255">
        <f>ROUND(I131*H131,2)</f>
        <v>0</v>
      </c>
      <c r="BL131" s="17" t="s">
        <v>81</v>
      </c>
      <c r="BM131" s="254" t="s">
        <v>1040</v>
      </c>
    </row>
    <row r="132" s="2" customFormat="1" ht="16.5" customHeight="1">
      <c r="A132" s="38"/>
      <c r="B132" s="39"/>
      <c r="C132" s="243" t="s">
        <v>182</v>
      </c>
      <c r="D132" s="243" t="s">
        <v>139</v>
      </c>
      <c r="E132" s="244" t="s">
        <v>1041</v>
      </c>
      <c r="F132" s="245" t="s">
        <v>1042</v>
      </c>
      <c r="G132" s="246" t="s">
        <v>267</v>
      </c>
      <c r="H132" s="247">
        <v>1</v>
      </c>
      <c r="I132" s="248"/>
      <c r="J132" s="249">
        <f>ROUND(I132*H132,2)</f>
        <v>0</v>
      </c>
      <c r="K132" s="245" t="s">
        <v>1</v>
      </c>
      <c r="L132" s="44"/>
      <c r="M132" s="250" t="s">
        <v>1</v>
      </c>
      <c r="N132" s="251" t="s">
        <v>38</v>
      </c>
      <c r="O132" s="91"/>
      <c r="P132" s="252">
        <f>O132*H132</f>
        <v>0</v>
      </c>
      <c r="Q132" s="252">
        <v>0</v>
      </c>
      <c r="R132" s="252">
        <f>Q132*H132</f>
        <v>0</v>
      </c>
      <c r="S132" s="252">
        <v>0</v>
      </c>
      <c r="T132" s="253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4" t="s">
        <v>81</v>
      </c>
      <c r="AT132" s="254" t="s">
        <v>139</v>
      </c>
      <c r="AU132" s="254" t="s">
        <v>83</v>
      </c>
      <c r="AY132" s="17" t="s">
        <v>137</v>
      </c>
      <c r="BE132" s="255">
        <f>IF(N132="základní",J132,0)</f>
        <v>0</v>
      </c>
      <c r="BF132" s="255">
        <f>IF(N132="snížená",J132,0)</f>
        <v>0</v>
      </c>
      <c r="BG132" s="255">
        <f>IF(N132="zákl. přenesená",J132,0)</f>
        <v>0</v>
      </c>
      <c r="BH132" s="255">
        <f>IF(N132="sníž. přenesená",J132,0)</f>
        <v>0</v>
      </c>
      <c r="BI132" s="255">
        <f>IF(N132="nulová",J132,0)</f>
        <v>0</v>
      </c>
      <c r="BJ132" s="17" t="s">
        <v>81</v>
      </c>
      <c r="BK132" s="255">
        <f>ROUND(I132*H132,2)</f>
        <v>0</v>
      </c>
      <c r="BL132" s="17" t="s">
        <v>81</v>
      </c>
      <c r="BM132" s="254" t="s">
        <v>1043</v>
      </c>
    </row>
    <row r="133" s="2" customFormat="1" ht="16.5" customHeight="1">
      <c r="A133" s="38"/>
      <c r="B133" s="39"/>
      <c r="C133" s="243" t="s">
        <v>188</v>
      </c>
      <c r="D133" s="243" t="s">
        <v>139</v>
      </c>
      <c r="E133" s="244" t="s">
        <v>1044</v>
      </c>
      <c r="F133" s="245" t="s">
        <v>1045</v>
      </c>
      <c r="G133" s="246" t="s">
        <v>267</v>
      </c>
      <c r="H133" s="247">
        <v>1</v>
      </c>
      <c r="I133" s="248"/>
      <c r="J133" s="249">
        <f>ROUND(I133*H133,2)</f>
        <v>0</v>
      </c>
      <c r="K133" s="245" t="s">
        <v>1</v>
      </c>
      <c r="L133" s="44"/>
      <c r="M133" s="250" t="s">
        <v>1</v>
      </c>
      <c r="N133" s="251" t="s">
        <v>38</v>
      </c>
      <c r="O133" s="91"/>
      <c r="P133" s="252">
        <f>O133*H133</f>
        <v>0</v>
      </c>
      <c r="Q133" s="252">
        <v>0</v>
      </c>
      <c r="R133" s="252">
        <f>Q133*H133</f>
        <v>0</v>
      </c>
      <c r="S133" s="252">
        <v>0</v>
      </c>
      <c r="T133" s="25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4" t="s">
        <v>81</v>
      </c>
      <c r="AT133" s="254" t="s">
        <v>139</v>
      </c>
      <c r="AU133" s="254" t="s">
        <v>83</v>
      </c>
      <c r="AY133" s="17" t="s">
        <v>137</v>
      </c>
      <c r="BE133" s="255">
        <f>IF(N133="základní",J133,0)</f>
        <v>0</v>
      </c>
      <c r="BF133" s="255">
        <f>IF(N133="snížená",J133,0)</f>
        <v>0</v>
      </c>
      <c r="BG133" s="255">
        <f>IF(N133="zákl. přenesená",J133,0)</f>
        <v>0</v>
      </c>
      <c r="BH133" s="255">
        <f>IF(N133="sníž. přenesená",J133,0)</f>
        <v>0</v>
      </c>
      <c r="BI133" s="255">
        <f>IF(N133="nulová",J133,0)</f>
        <v>0</v>
      </c>
      <c r="BJ133" s="17" t="s">
        <v>81</v>
      </c>
      <c r="BK133" s="255">
        <f>ROUND(I133*H133,2)</f>
        <v>0</v>
      </c>
      <c r="BL133" s="17" t="s">
        <v>81</v>
      </c>
      <c r="BM133" s="254" t="s">
        <v>1046</v>
      </c>
    </row>
    <row r="134" s="2" customFormat="1" ht="16.5" customHeight="1">
      <c r="A134" s="38"/>
      <c r="B134" s="39"/>
      <c r="C134" s="243" t="s">
        <v>193</v>
      </c>
      <c r="D134" s="243" t="s">
        <v>139</v>
      </c>
      <c r="E134" s="244" t="s">
        <v>1047</v>
      </c>
      <c r="F134" s="245" t="s">
        <v>1048</v>
      </c>
      <c r="G134" s="246" t="s">
        <v>267</v>
      </c>
      <c r="H134" s="247">
        <v>1</v>
      </c>
      <c r="I134" s="248"/>
      <c r="J134" s="249">
        <f>ROUND(I134*H134,2)</f>
        <v>0</v>
      </c>
      <c r="K134" s="245" t="s">
        <v>1</v>
      </c>
      <c r="L134" s="44"/>
      <c r="M134" s="250" t="s">
        <v>1</v>
      </c>
      <c r="N134" s="251" t="s">
        <v>38</v>
      </c>
      <c r="O134" s="91"/>
      <c r="P134" s="252">
        <f>O134*H134</f>
        <v>0</v>
      </c>
      <c r="Q134" s="252">
        <v>0</v>
      </c>
      <c r="R134" s="252">
        <f>Q134*H134</f>
        <v>0</v>
      </c>
      <c r="S134" s="252">
        <v>0</v>
      </c>
      <c r="T134" s="25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4" t="s">
        <v>81</v>
      </c>
      <c r="AT134" s="254" t="s">
        <v>139</v>
      </c>
      <c r="AU134" s="254" t="s">
        <v>83</v>
      </c>
      <c r="AY134" s="17" t="s">
        <v>137</v>
      </c>
      <c r="BE134" s="255">
        <f>IF(N134="základní",J134,0)</f>
        <v>0</v>
      </c>
      <c r="BF134" s="255">
        <f>IF(N134="snížená",J134,0)</f>
        <v>0</v>
      </c>
      <c r="BG134" s="255">
        <f>IF(N134="zákl. přenesená",J134,0)</f>
        <v>0</v>
      </c>
      <c r="BH134" s="255">
        <f>IF(N134="sníž. přenesená",J134,0)</f>
        <v>0</v>
      </c>
      <c r="BI134" s="255">
        <f>IF(N134="nulová",J134,0)</f>
        <v>0</v>
      </c>
      <c r="BJ134" s="17" t="s">
        <v>81</v>
      </c>
      <c r="BK134" s="255">
        <f>ROUND(I134*H134,2)</f>
        <v>0</v>
      </c>
      <c r="BL134" s="17" t="s">
        <v>81</v>
      </c>
      <c r="BM134" s="254" t="s">
        <v>1049</v>
      </c>
    </row>
    <row r="135" s="2" customFormat="1" ht="16.5" customHeight="1">
      <c r="A135" s="38"/>
      <c r="B135" s="39"/>
      <c r="C135" s="243" t="s">
        <v>199</v>
      </c>
      <c r="D135" s="243" t="s">
        <v>139</v>
      </c>
      <c r="E135" s="244" t="s">
        <v>1050</v>
      </c>
      <c r="F135" s="245" t="s">
        <v>1051</v>
      </c>
      <c r="G135" s="246" t="s">
        <v>267</v>
      </c>
      <c r="H135" s="247">
        <v>1</v>
      </c>
      <c r="I135" s="248"/>
      <c r="J135" s="249">
        <f>ROUND(I135*H135,2)</f>
        <v>0</v>
      </c>
      <c r="K135" s="245" t="s">
        <v>1</v>
      </c>
      <c r="L135" s="44"/>
      <c r="M135" s="250" t="s">
        <v>1</v>
      </c>
      <c r="N135" s="251" t="s">
        <v>38</v>
      </c>
      <c r="O135" s="91"/>
      <c r="P135" s="252">
        <f>O135*H135</f>
        <v>0</v>
      </c>
      <c r="Q135" s="252">
        <v>0</v>
      </c>
      <c r="R135" s="252">
        <f>Q135*H135</f>
        <v>0</v>
      </c>
      <c r="S135" s="252">
        <v>0</v>
      </c>
      <c r="T135" s="25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4" t="s">
        <v>81</v>
      </c>
      <c r="AT135" s="254" t="s">
        <v>139</v>
      </c>
      <c r="AU135" s="254" t="s">
        <v>83</v>
      </c>
      <c r="AY135" s="17" t="s">
        <v>137</v>
      </c>
      <c r="BE135" s="255">
        <f>IF(N135="základní",J135,0)</f>
        <v>0</v>
      </c>
      <c r="BF135" s="255">
        <f>IF(N135="snížená",J135,0)</f>
        <v>0</v>
      </c>
      <c r="BG135" s="255">
        <f>IF(N135="zákl. přenesená",J135,0)</f>
        <v>0</v>
      </c>
      <c r="BH135" s="255">
        <f>IF(N135="sníž. přenesená",J135,0)</f>
        <v>0</v>
      </c>
      <c r="BI135" s="255">
        <f>IF(N135="nulová",J135,0)</f>
        <v>0</v>
      </c>
      <c r="BJ135" s="17" t="s">
        <v>81</v>
      </c>
      <c r="BK135" s="255">
        <f>ROUND(I135*H135,2)</f>
        <v>0</v>
      </c>
      <c r="BL135" s="17" t="s">
        <v>81</v>
      </c>
      <c r="BM135" s="254" t="s">
        <v>1052</v>
      </c>
    </row>
    <row r="136" s="2" customFormat="1" ht="16.5" customHeight="1">
      <c r="A136" s="38"/>
      <c r="B136" s="39"/>
      <c r="C136" s="243" t="s">
        <v>204</v>
      </c>
      <c r="D136" s="243" t="s">
        <v>139</v>
      </c>
      <c r="E136" s="244" t="s">
        <v>1053</v>
      </c>
      <c r="F136" s="245" t="s">
        <v>1054</v>
      </c>
      <c r="G136" s="246" t="s">
        <v>267</v>
      </c>
      <c r="H136" s="247">
        <v>1</v>
      </c>
      <c r="I136" s="248"/>
      <c r="J136" s="249">
        <f>ROUND(I136*H136,2)</f>
        <v>0</v>
      </c>
      <c r="K136" s="245" t="s">
        <v>1</v>
      </c>
      <c r="L136" s="44"/>
      <c r="M136" s="250" t="s">
        <v>1</v>
      </c>
      <c r="N136" s="251" t="s">
        <v>38</v>
      </c>
      <c r="O136" s="91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4" t="s">
        <v>81</v>
      </c>
      <c r="AT136" s="254" t="s">
        <v>139</v>
      </c>
      <c r="AU136" s="254" t="s">
        <v>83</v>
      </c>
      <c r="AY136" s="17" t="s">
        <v>137</v>
      </c>
      <c r="BE136" s="255">
        <f>IF(N136="základní",J136,0)</f>
        <v>0</v>
      </c>
      <c r="BF136" s="255">
        <f>IF(N136="snížená",J136,0)</f>
        <v>0</v>
      </c>
      <c r="BG136" s="255">
        <f>IF(N136="zákl. přenesená",J136,0)</f>
        <v>0</v>
      </c>
      <c r="BH136" s="255">
        <f>IF(N136="sníž. přenesená",J136,0)</f>
        <v>0</v>
      </c>
      <c r="BI136" s="255">
        <f>IF(N136="nulová",J136,0)</f>
        <v>0</v>
      </c>
      <c r="BJ136" s="17" t="s">
        <v>81</v>
      </c>
      <c r="BK136" s="255">
        <f>ROUND(I136*H136,2)</f>
        <v>0</v>
      </c>
      <c r="BL136" s="17" t="s">
        <v>81</v>
      </c>
      <c r="BM136" s="254" t="s">
        <v>1055</v>
      </c>
    </row>
    <row r="137" s="2" customFormat="1" ht="24" customHeight="1">
      <c r="A137" s="38"/>
      <c r="B137" s="39"/>
      <c r="C137" s="243" t="s">
        <v>218</v>
      </c>
      <c r="D137" s="243" t="s">
        <v>139</v>
      </c>
      <c r="E137" s="244" t="s">
        <v>1056</v>
      </c>
      <c r="F137" s="245" t="s">
        <v>1057</v>
      </c>
      <c r="G137" s="246" t="s">
        <v>267</v>
      </c>
      <c r="H137" s="247">
        <v>1</v>
      </c>
      <c r="I137" s="248"/>
      <c r="J137" s="249">
        <f>ROUND(I137*H137,2)</f>
        <v>0</v>
      </c>
      <c r="K137" s="245" t="s">
        <v>1</v>
      </c>
      <c r="L137" s="44"/>
      <c r="M137" s="250" t="s">
        <v>1</v>
      </c>
      <c r="N137" s="251" t="s">
        <v>38</v>
      </c>
      <c r="O137" s="91"/>
      <c r="P137" s="252">
        <f>O137*H137</f>
        <v>0</v>
      </c>
      <c r="Q137" s="252">
        <v>0</v>
      </c>
      <c r="R137" s="252">
        <f>Q137*H137</f>
        <v>0</v>
      </c>
      <c r="S137" s="252">
        <v>0</v>
      </c>
      <c r="T137" s="25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4" t="s">
        <v>81</v>
      </c>
      <c r="AT137" s="254" t="s">
        <v>139</v>
      </c>
      <c r="AU137" s="254" t="s">
        <v>83</v>
      </c>
      <c r="AY137" s="17" t="s">
        <v>137</v>
      </c>
      <c r="BE137" s="255">
        <f>IF(N137="základní",J137,0)</f>
        <v>0</v>
      </c>
      <c r="BF137" s="255">
        <f>IF(N137="snížená",J137,0)</f>
        <v>0</v>
      </c>
      <c r="BG137" s="255">
        <f>IF(N137="zákl. přenesená",J137,0)</f>
        <v>0</v>
      </c>
      <c r="BH137" s="255">
        <f>IF(N137="sníž. přenesená",J137,0)</f>
        <v>0</v>
      </c>
      <c r="BI137" s="255">
        <f>IF(N137="nulová",J137,0)</f>
        <v>0</v>
      </c>
      <c r="BJ137" s="17" t="s">
        <v>81</v>
      </c>
      <c r="BK137" s="255">
        <f>ROUND(I137*H137,2)</f>
        <v>0</v>
      </c>
      <c r="BL137" s="17" t="s">
        <v>81</v>
      </c>
      <c r="BM137" s="254" t="s">
        <v>1058</v>
      </c>
    </row>
    <row r="138" s="2" customFormat="1" ht="16.5" customHeight="1">
      <c r="A138" s="38"/>
      <c r="B138" s="39"/>
      <c r="C138" s="243" t="s">
        <v>223</v>
      </c>
      <c r="D138" s="243" t="s">
        <v>139</v>
      </c>
      <c r="E138" s="244" t="s">
        <v>1059</v>
      </c>
      <c r="F138" s="245" t="s">
        <v>1060</v>
      </c>
      <c r="G138" s="246" t="s">
        <v>267</v>
      </c>
      <c r="H138" s="247">
        <v>2</v>
      </c>
      <c r="I138" s="248"/>
      <c r="J138" s="249">
        <f>ROUND(I138*H138,2)</f>
        <v>0</v>
      </c>
      <c r="K138" s="245" t="s">
        <v>1</v>
      </c>
      <c r="L138" s="44"/>
      <c r="M138" s="250" t="s">
        <v>1</v>
      </c>
      <c r="N138" s="251" t="s">
        <v>38</v>
      </c>
      <c r="O138" s="91"/>
      <c r="P138" s="252">
        <f>O138*H138</f>
        <v>0</v>
      </c>
      <c r="Q138" s="252">
        <v>0</v>
      </c>
      <c r="R138" s="252">
        <f>Q138*H138</f>
        <v>0</v>
      </c>
      <c r="S138" s="252">
        <v>0</v>
      </c>
      <c r="T138" s="25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4" t="s">
        <v>81</v>
      </c>
      <c r="AT138" s="254" t="s">
        <v>139</v>
      </c>
      <c r="AU138" s="254" t="s">
        <v>83</v>
      </c>
      <c r="AY138" s="17" t="s">
        <v>137</v>
      </c>
      <c r="BE138" s="255">
        <f>IF(N138="základní",J138,0)</f>
        <v>0</v>
      </c>
      <c r="BF138" s="255">
        <f>IF(N138="snížená",J138,0)</f>
        <v>0</v>
      </c>
      <c r="BG138" s="255">
        <f>IF(N138="zákl. přenesená",J138,0)</f>
        <v>0</v>
      </c>
      <c r="BH138" s="255">
        <f>IF(N138="sníž. přenesená",J138,0)</f>
        <v>0</v>
      </c>
      <c r="BI138" s="255">
        <f>IF(N138="nulová",J138,0)</f>
        <v>0</v>
      </c>
      <c r="BJ138" s="17" t="s">
        <v>81</v>
      </c>
      <c r="BK138" s="255">
        <f>ROUND(I138*H138,2)</f>
        <v>0</v>
      </c>
      <c r="BL138" s="17" t="s">
        <v>81</v>
      </c>
      <c r="BM138" s="254" t="s">
        <v>1061</v>
      </c>
    </row>
    <row r="139" s="2" customFormat="1" ht="16.5" customHeight="1">
      <c r="A139" s="38"/>
      <c r="B139" s="39"/>
      <c r="C139" s="243" t="s">
        <v>8</v>
      </c>
      <c r="D139" s="243" t="s">
        <v>139</v>
      </c>
      <c r="E139" s="244" t="s">
        <v>1062</v>
      </c>
      <c r="F139" s="245" t="s">
        <v>1063</v>
      </c>
      <c r="G139" s="246" t="s">
        <v>267</v>
      </c>
      <c r="H139" s="247">
        <v>1</v>
      </c>
      <c r="I139" s="248"/>
      <c r="J139" s="249">
        <f>ROUND(I139*H139,2)</f>
        <v>0</v>
      </c>
      <c r="K139" s="245" t="s">
        <v>1</v>
      </c>
      <c r="L139" s="44"/>
      <c r="M139" s="250" t="s">
        <v>1</v>
      </c>
      <c r="N139" s="251" t="s">
        <v>38</v>
      </c>
      <c r="O139" s="91"/>
      <c r="P139" s="252">
        <f>O139*H139</f>
        <v>0</v>
      </c>
      <c r="Q139" s="252">
        <v>0</v>
      </c>
      <c r="R139" s="252">
        <f>Q139*H139</f>
        <v>0</v>
      </c>
      <c r="S139" s="252">
        <v>0</v>
      </c>
      <c r="T139" s="25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4" t="s">
        <v>81</v>
      </c>
      <c r="AT139" s="254" t="s">
        <v>139</v>
      </c>
      <c r="AU139" s="254" t="s">
        <v>83</v>
      </c>
      <c r="AY139" s="17" t="s">
        <v>137</v>
      </c>
      <c r="BE139" s="255">
        <f>IF(N139="základní",J139,0)</f>
        <v>0</v>
      </c>
      <c r="BF139" s="255">
        <f>IF(N139="snížená",J139,0)</f>
        <v>0</v>
      </c>
      <c r="BG139" s="255">
        <f>IF(N139="zákl. přenesená",J139,0)</f>
        <v>0</v>
      </c>
      <c r="BH139" s="255">
        <f>IF(N139="sníž. přenesená",J139,0)</f>
        <v>0</v>
      </c>
      <c r="BI139" s="255">
        <f>IF(N139="nulová",J139,0)</f>
        <v>0</v>
      </c>
      <c r="BJ139" s="17" t="s">
        <v>81</v>
      </c>
      <c r="BK139" s="255">
        <f>ROUND(I139*H139,2)</f>
        <v>0</v>
      </c>
      <c r="BL139" s="17" t="s">
        <v>81</v>
      </c>
      <c r="BM139" s="254" t="s">
        <v>1064</v>
      </c>
    </row>
    <row r="140" s="2" customFormat="1" ht="16.5" customHeight="1">
      <c r="A140" s="38"/>
      <c r="B140" s="39"/>
      <c r="C140" s="243" t="s">
        <v>231</v>
      </c>
      <c r="D140" s="243" t="s">
        <v>139</v>
      </c>
      <c r="E140" s="244" t="s">
        <v>1065</v>
      </c>
      <c r="F140" s="245" t="s">
        <v>1066</v>
      </c>
      <c r="G140" s="246" t="s">
        <v>267</v>
      </c>
      <c r="H140" s="247">
        <v>2</v>
      </c>
      <c r="I140" s="248"/>
      <c r="J140" s="249">
        <f>ROUND(I140*H140,2)</f>
        <v>0</v>
      </c>
      <c r="K140" s="245" t="s">
        <v>1</v>
      </c>
      <c r="L140" s="44"/>
      <c r="M140" s="250" t="s">
        <v>1</v>
      </c>
      <c r="N140" s="251" t="s">
        <v>38</v>
      </c>
      <c r="O140" s="91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4" t="s">
        <v>81</v>
      </c>
      <c r="AT140" s="254" t="s">
        <v>139</v>
      </c>
      <c r="AU140" s="254" t="s">
        <v>83</v>
      </c>
      <c r="AY140" s="17" t="s">
        <v>137</v>
      </c>
      <c r="BE140" s="255">
        <f>IF(N140="základní",J140,0)</f>
        <v>0</v>
      </c>
      <c r="BF140" s="255">
        <f>IF(N140="snížená",J140,0)</f>
        <v>0</v>
      </c>
      <c r="BG140" s="255">
        <f>IF(N140="zákl. přenesená",J140,0)</f>
        <v>0</v>
      </c>
      <c r="BH140" s="255">
        <f>IF(N140="sníž. přenesená",J140,0)</f>
        <v>0</v>
      </c>
      <c r="BI140" s="255">
        <f>IF(N140="nulová",J140,0)</f>
        <v>0</v>
      </c>
      <c r="BJ140" s="17" t="s">
        <v>81</v>
      </c>
      <c r="BK140" s="255">
        <f>ROUND(I140*H140,2)</f>
        <v>0</v>
      </c>
      <c r="BL140" s="17" t="s">
        <v>81</v>
      </c>
      <c r="BM140" s="254" t="s">
        <v>1067</v>
      </c>
    </row>
    <row r="141" s="2" customFormat="1" ht="16.5" customHeight="1">
      <c r="A141" s="38"/>
      <c r="B141" s="39"/>
      <c r="C141" s="243" t="s">
        <v>250</v>
      </c>
      <c r="D141" s="243" t="s">
        <v>139</v>
      </c>
      <c r="E141" s="244" t="s">
        <v>1068</v>
      </c>
      <c r="F141" s="245" t="s">
        <v>1069</v>
      </c>
      <c r="G141" s="246" t="s">
        <v>267</v>
      </c>
      <c r="H141" s="247">
        <v>3</v>
      </c>
      <c r="I141" s="248"/>
      <c r="J141" s="249">
        <f>ROUND(I141*H141,2)</f>
        <v>0</v>
      </c>
      <c r="K141" s="245" t="s">
        <v>1</v>
      </c>
      <c r="L141" s="44"/>
      <c r="M141" s="250" t="s">
        <v>1</v>
      </c>
      <c r="N141" s="251" t="s">
        <v>38</v>
      </c>
      <c r="O141" s="91"/>
      <c r="P141" s="252">
        <f>O141*H141</f>
        <v>0</v>
      </c>
      <c r="Q141" s="252">
        <v>0</v>
      </c>
      <c r="R141" s="252">
        <f>Q141*H141</f>
        <v>0</v>
      </c>
      <c r="S141" s="252">
        <v>0</v>
      </c>
      <c r="T141" s="25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4" t="s">
        <v>81</v>
      </c>
      <c r="AT141" s="254" t="s">
        <v>139</v>
      </c>
      <c r="AU141" s="254" t="s">
        <v>83</v>
      </c>
      <c r="AY141" s="17" t="s">
        <v>137</v>
      </c>
      <c r="BE141" s="255">
        <f>IF(N141="základní",J141,0)</f>
        <v>0</v>
      </c>
      <c r="BF141" s="255">
        <f>IF(N141="snížená",J141,0)</f>
        <v>0</v>
      </c>
      <c r="BG141" s="255">
        <f>IF(N141="zákl. přenesená",J141,0)</f>
        <v>0</v>
      </c>
      <c r="BH141" s="255">
        <f>IF(N141="sníž. přenesená",J141,0)</f>
        <v>0</v>
      </c>
      <c r="BI141" s="255">
        <f>IF(N141="nulová",J141,0)</f>
        <v>0</v>
      </c>
      <c r="BJ141" s="17" t="s">
        <v>81</v>
      </c>
      <c r="BK141" s="255">
        <f>ROUND(I141*H141,2)</f>
        <v>0</v>
      </c>
      <c r="BL141" s="17" t="s">
        <v>81</v>
      </c>
      <c r="BM141" s="254" t="s">
        <v>1070</v>
      </c>
    </row>
    <row r="142" s="2" customFormat="1" ht="16.5" customHeight="1">
      <c r="A142" s="38"/>
      <c r="B142" s="39"/>
      <c r="C142" s="243" t="s">
        <v>255</v>
      </c>
      <c r="D142" s="243" t="s">
        <v>139</v>
      </c>
      <c r="E142" s="244" t="s">
        <v>1071</v>
      </c>
      <c r="F142" s="245" t="s">
        <v>1072</v>
      </c>
      <c r="G142" s="246" t="s">
        <v>267</v>
      </c>
      <c r="H142" s="247">
        <v>2</v>
      </c>
      <c r="I142" s="248"/>
      <c r="J142" s="249">
        <f>ROUND(I142*H142,2)</f>
        <v>0</v>
      </c>
      <c r="K142" s="245" t="s">
        <v>1</v>
      </c>
      <c r="L142" s="44"/>
      <c r="M142" s="250" t="s">
        <v>1</v>
      </c>
      <c r="N142" s="251" t="s">
        <v>38</v>
      </c>
      <c r="O142" s="91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4" t="s">
        <v>81</v>
      </c>
      <c r="AT142" s="254" t="s">
        <v>139</v>
      </c>
      <c r="AU142" s="254" t="s">
        <v>83</v>
      </c>
      <c r="AY142" s="17" t="s">
        <v>137</v>
      </c>
      <c r="BE142" s="255">
        <f>IF(N142="základní",J142,0)</f>
        <v>0</v>
      </c>
      <c r="BF142" s="255">
        <f>IF(N142="snížená",J142,0)</f>
        <v>0</v>
      </c>
      <c r="BG142" s="255">
        <f>IF(N142="zákl. přenesená",J142,0)</f>
        <v>0</v>
      </c>
      <c r="BH142" s="255">
        <f>IF(N142="sníž. přenesená",J142,0)</f>
        <v>0</v>
      </c>
      <c r="BI142" s="255">
        <f>IF(N142="nulová",J142,0)</f>
        <v>0</v>
      </c>
      <c r="BJ142" s="17" t="s">
        <v>81</v>
      </c>
      <c r="BK142" s="255">
        <f>ROUND(I142*H142,2)</f>
        <v>0</v>
      </c>
      <c r="BL142" s="17" t="s">
        <v>81</v>
      </c>
      <c r="BM142" s="254" t="s">
        <v>1073</v>
      </c>
    </row>
    <row r="143" s="2" customFormat="1" ht="16.5" customHeight="1">
      <c r="A143" s="38"/>
      <c r="B143" s="39"/>
      <c r="C143" s="243" t="s">
        <v>260</v>
      </c>
      <c r="D143" s="243" t="s">
        <v>139</v>
      </c>
      <c r="E143" s="244" t="s">
        <v>1074</v>
      </c>
      <c r="F143" s="245" t="s">
        <v>1075</v>
      </c>
      <c r="G143" s="246" t="s">
        <v>267</v>
      </c>
      <c r="H143" s="247">
        <v>1</v>
      </c>
      <c r="I143" s="248"/>
      <c r="J143" s="249">
        <f>ROUND(I143*H143,2)</f>
        <v>0</v>
      </c>
      <c r="K143" s="245" t="s">
        <v>1</v>
      </c>
      <c r="L143" s="44"/>
      <c r="M143" s="250" t="s">
        <v>1</v>
      </c>
      <c r="N143" s="251" t="s">
        <v>38</v>
      </c>
      <c r="O143" s="91"/>
      <c r="P143" s="252">
        <f>O143*H143</f>
        <v>0</v>
      </c>
      <c r="Q143" s="252">
        <v>0</v>
      </c>
      <c r="R143" s="252">
        <f>Q143*H143</f>
        <v>0</v>
      </c>
      <c r="S143" s="252">
        <v>0</v>
      </c>
      <c r="T143" s="25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4" t="s">
        <v>81</v>
      </c>
      <c r="AT143" s="254" t="s">
        <v>139</v>
      </c>
      <c r="AU143" s="254" t="s">
        <v>83</v>
      </c>
      <c r="AY143" s="17" t="s">
        <v>137</v>
      </c>
      <c r="BE143" s="255">
        <f>IF(N143="základní",J143,0)</f>
        <v>0</v>
      </c>
      <c r="BF143" s="255">
        <f>IF(N143="snížená",J143,0)</f>
        <v>0</v>
      </c>
      <c r="BG143" s="255">
        <f>IF(N143="zákl. přenesená",J143,0)</f>
        <v>0</v>
      </c>
      <c r="BH143" s="255">
        <f>IF(N143="sníž. přenesená",J143,0)</f>
        <v>0</v>
      </c>
      <c r="BI143" s="255">
        <f>IF(N143="nulová",J143,0)</f>
        <v>0</v>
      </c>
      <c r="BJ143" s="17" t="s">
        <v>81</v>
      </c>
      <c r="BK143" s="255">
        <f>ROUND(I143*H143,2)</f>
        <v>0</v>
      </c>
      <c r="BL143" s="17" t="s">
        <v>81</v>
      </c>
      <c r="BM143" s="254" t="s">
        <v>1076</v>
      </c>
    </row>
    <row r="144" s="2" customFormat="1" ht="16.5" customHeight="1">
      <c r="A144" s="38"/>
      <c r="B144" s="39"/>
      <c r="C144" s="243" t="s">
        <v>264</v>
      </c>
      <c r="D144" s="243" t="s">
        <v>139</v>
      </c>
      <c r="E144" s="244" t="s">
        <v>1077</v>
      </c>
      <c r="F144" s="245" t="s">
        <v>1078</v>
      </c>
      <c r="G144" s="246" t="s">
        <v>267</v>
      </c>
      <c r="H144" s="247">
        <v>1</v>
      </c>
      <c r="I144" s="248"/>
      <c r="J144" s="249">
        <f>ROUND(I144*H144,2)</f>
        <v>0</v>
      </c>
      <c r="K144" s="245" t="s">
        <v>1</v>
      </c>
      <c r="L144" s="44"/>
      <c r="M144" s="250" t="s">
        <v>1</v>
      </c>
      <c r="N144" s="251" t="s">
        <v>38</v>
      </c>
      <c r="O144" s="91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4" t="s">
        <v>81</v>
      </c>
      <c r="AT144" s="254" t="s">
        <v>139</v>
      </c>
      <c r="AU144" s="254" t="s">
        <v>83</v>
      </c>
      <c r="AY144" s="17" t="s">
        <v>137</v>
      </c>
      <c r="BE144" s="255">
        <f>IF(N144="základní",J144,0)</f>
        <v>0</v>
      </c>
      <c r="BF144" s="255">
        <f>IF(N144="snížená",J144,0)</f>
        <v>0</v>
      </c>
      <c r="BG144" s="255">
        <f>IF(N144="zákl. přenesená",J144,0)</f>
        <v>0</v>
      </c>
      <c r="BH144" s="255">
        <f>IF(N144="sníž. přenesená",J144,0)</f>
        <v>0</v>
      </c>
      <c r="BI144" s="255">
        <f>IF(N144="nulová",J144,0)</f>
        <v>0</v>
      </c>
      <c r="BJ144" s="17" t="s">
        <v>81</v>
      </c>
      <c r="BK144" s="255">
        <f>ROUND(I144*H144,2)</f>
        <v>0</v>
      </c>
      <c r="BL144" s="17" t="s">
        <v>81</v>
      </c>
      <c r="BM144" s="254" t="s">
        <v>1079</v>
      </c>
    </row>
    <row r="145" s="2" customFormat="1" ht="16.5" customHeight="1">
      <c r="A145" s="38"/>
      <c r="B145" s="39"/>
      <c r="C145" s="243" t="s">
        <v>7</v>
      </c>
      <c r="D145" s="243" t="s">
        <v>139</v>
      </c>
      <c r="E145" s="244" t="s">
        <v>1080</v>
      </c>
      <c r="F145" s="245" t="s">
        <v>1081</v>
      </c>
      <c r="G145" s="246" t="s">
        <v>267</v>
      </c>
      <c r="H145" s="247">
        <v>2</v>
      </c>
      <c r="I145" s="248"/>
      <c r="J145" s="249">
        <f>ROUND(I145*H145,2)</f>
        <v>0</v>
      </c>
      <c r="K145" s="245" t="s">
        <v>1</v>
      </c>
      <c r="L145" s="44"/>
      <c r="M145" s="250" t="s">
        <v>1</v>
      </c>
      <c r="N145" s="251" t="s">
        <v>38</v>
      </c>
      <c r="O145" s="91"/>
      <c r="P145" s="252">
        <f>O145*H145</f>
        <v>0</v>
      </c>
      <c r="Q145" s="252">
        <v>0</v>
      </c>
      <c r="R145" s="252">
        <f>Q145*H145</f>
        <v>0</v>
      </c>
      <c r="S145" s="252">
        <v>0</v>
      </c>
      <c r="T145" s="25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4" t="s">
        <v>81</v>
      </c>
      <c r="AT145" s="254" t="s">
        <v>139</v>
      </c>
      <c r="AU145" s="254" t="s">
        <v>83</v>
      </c>
      <c r="AY145" s="17" t="s">
        <v>137</v>
      </c>
      <c r="BE145" s="255">
        <f>IF(N145="základní",J145,0)</f>
        <v>0</v>
      </c>
      <c r="BF145" s="255">
        <f>IF(N145="snížená",J145,0)</f>
        <v>0</v>
      </c>
      <c r="BG145" s="255">
        <f>IF(N145="zákl. přenesená",J145,0)</f>
        <v>0</v>
      </c>
      <c r="BH145" s="255">
        <f>IF(N145="sníž. přenesená",J145,0)</f>
        <v>0</v>
      </c>
      <c r="BI145" s="255">
        <f>IF(N145="nulová",J145,0)</f>
        <v>0</v>
      </c>
      <c r="BJ145" s="17" t="s">
        <v>81</v>
      </c>
      <c r="BK145" s="255">
        <f>ROUND(I145*H145,2)</f>
        <v>0</v>
      </c>
      <c r="BL145" s="17" t="s">
        <v>81</v>
      </c>
      <c r="BM145" s="254" t="s">
        <v>1082</v>
      </c>
    </row>
    <row r="146" s="2" customFormat="1" ht="16.5" customHeight="1">
      <c r="A146" s="38"/>
      <c r="B146" s="39"/>
      <c r="C146" s="243" t="s">
        <v>273</v>
      </c>
      <c r="D146" s="243" t="s">
        <v>139</v>
      </c>
      <c r="E146" s="244" t="s">
        <v>1083</v>
      </c>
      <c r="F146" s="245" t="s">
        <v>1084</v>
      </c>
      <c r="G146" s="246" t="s">
        <v>267</v>
      </c>
      <c r="H146" s="247">
        <v>2</v>
      </c>
      <c r="I146" s="248"/>
      <c r="J146" s="249">
        <f>ROUND(I146*H146,2)</f>
        <v>0</v>
      </c>
      <c r="K146" s="245" t="s">
        <v>1</v>
      </c>
      <c r="L146" s="44"/>
      <c r="M146" s="250" t="s">
        <v>1</v>
      </c>
      <c r="N146" s="251" t="s">
        <v>38</v>
      </c>
      <c r="O146" s="91"/>
      <c r="P146" s="252">
        <f>O146*H146</f>
        <v>0</v>
      </c>
      <c r="Q146" s="252">
        <v>0</v>
      </c>
      <c r="R146" s="252">
        <f>Q146*H146</f>
        <v>0</v>
      </c>
      <c r="S146" s="252">
        <v>0</v>
      </c>
      <c r="T146" s="25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4" t="s">
        <v>81</v>
      </c>
      <c r="AT146" s="254" t="s">
        <v>139</v>
      </c>
      <c r="AU146" s="254" t="s">
        <v>83</v>
      </c>
      <c r="AY146" s="17" t="s">
        <v>137</v>
      </c>
      <c r="BE146" s="255">
        <f>IF(N146="základní",J146,0)</f>
        <v>0</v>
      </c>
      <c r="BF146" s="255">
        <f>IF(N146="snížená",J146,0)</f>
        <v>0</v>
      </c>
      <c r="BG146" s="255">
        <f>IF(N146="zákl. přenesená",J146,0)</f>
        <v>0</v>
      </c>
      <c r="BH146" s="255">
        <f>IF(N146="sníž. přenesená",J146,0)</f>
        <v>0</v>
      </c>
      <c r="BI146" s="255">
        <f>IF(N146="nulová",J146,0)</f>
        <v>0</v>
      </c>
      <c r="BJ146" s="17" t="s">
        <v>81</v>
      </c>
      <c r="BK146" s="255">
        <f>ROUND(I146*H146,2)</f>
        <v>0</v>
      </c>
      <c r="BL146" s="17" t="s">
        <v>81</v>
      </c>
      <c r="BM146" s="254" t="s">
        <v>1085</v>
      </c>
    </row>
    <row r="147" s="2" customFormat="1" ht="16.5" customHeight="1">
      <c r="A147" s="38"/>
      <c r="B147" s="39"/>
      <c r="C147" s="243" t="s">
        <v>280</v>
      </c>
      <c r="D147" s="243" t="s">
        <v>139</v>
      </c>
      <c r="E147" s="244" t="s">
        <v>1086</v>
      </c>
      <c r="F147" s="245" t="s">
        <v>1087</v>
      </c>
      <c r="G147" s="246" t="s">
        <v>267</v>
      </c>
      <c r="H147" s="247">
        <v>1</v>
      </c>
      <c r="I147" s="248"/>
      <c r="J147" s="249">
        <f>ROUND(I147*H147,2)</f>
        <v>0</v>
      </c>
      <c r="K147" s="245" t="s">
        <v>1</v>
      </c>
      <c r="L147" s="44"/>
      <c r="M147" s="250" t="s">
        <v>1</v>
      </c>
      <c r="N147" s="251" t="s">
        <v>38</v>
      </c>
      <c r="O147" s="91"/>
      <c r="P147" s="252">
        <f>O147*H147</f>
        <v>0</v>
      </c>
      <c r="Q147" s="252">
        <v>0</v>
      </c>
      <c r="R147" s="252">
        <f>Q147*H147</f>
        <v>0</v>
      </c>
      <c r="S147" s="252">
        <v>0</v>
      </c>
      <c r="T147" s="25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4" t="s">
        <v>81</v>
      </c>
      <c r="AT147" s="254" t="s">
        <v>139</v>
      </c>
      <c r="AU147" s="254" t="s">
        <v>83</v>
      </c>
      <c r="AY147" s="17" t="s">
        <v>137</v>
      </c>
      <c r="BE147" s="255">
        <f>IF(N147="základní",J147,0)</f>
        <v>0</v>
      </c>
      <c r="BF147" s="255">
        <f>IF(N147="snížená",J147,0)</f>
        <v>0</v>
      </c>
      <c r="BG147" s="255">
        <f>IF(N147="zákl. přenesená",J147,0)</f>
        <v>0</v>
      </c>
      <c r="BH147" s="255">
        <f>IF(N147="sníž. přenesená",J147,0)</f>
        <v>0</v>
      </c>
      <c r="BI147" s="255">
        <f>IF(N147="nulová",J147,0)</f>
        <v>0</v>
      </c>
      <c r="BJ147" s="17" t="s">
        <v>81</v>
      </c>
      <c r="BK147" s="255">
        <f>ROUND(I147*H147,2)</f>
        <v>0</v>
      </c>
      <c r="BL147" s="17" t="s">
        <v>81</v>
      </c>
      <c r="BM147" s="254" t="s">
        <v>1088</v>
      </c>
    </row>
    <row r="148" s="2" customFormat="1" ht="16.5" customHeight="1">
      <c r="A148" s="38"/>
      <c r="B148" s="39"/>
      <c r="C148" s="243" t="s">
        <v>290</v>
      </c>
      <c r="D148" s="243" t="s">
        <v>139</v>
      </c>
      <c r="E148" s="244" t="s">
        <v>1089</v>
      </c>
      <c r="F148" s="245" t="s">
        <v>1090</v>
      </c>
      <c r="G148" s="246" t="s">
        <v>267</v>
      </c>
      <c r="H148" s="247">
        <v>1</v>
      </c>
      <c r="I148" s="248"/>
      <c r="J148" s="249">
        <f>ROUND(I148*H148,2)</f>
        <v>0</v>
      </c>
      <c r="K148" s="245" t="s">
        <v>1</v>
      </c>
      <c r="L148" s="44"/>
      <c r="M148" s="250" t="s">
        <v>1</v>
      </c>
      <c r="N148" s="251" t="s">
        <v>38</v>
      </c>
      <c r="O148" s="91"/>
      <c r="P148" s="252">
        <f>O148*H148</f>
        <v>0</v>
      </c>
      <c r="Q148" s="252">
        <v>0</v>
      </c>
      <c r="R148" s="252">
        <f>Q148*H148</f>
        <v>0</v>
      </c>
      <c r="S148" s="252">
        <v>0</v>
      </c>
      <c r="T148" s="25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4" t="s">
        <v>81</v>
      </c>
      <c r="AT148" s="254" t="s">
        <v>139</v>
      </c>
      <c r="AU148" s="254" t="s">
        <v>83</v>
      </c>
      <c r="AY148" s="17" t="s">
        <v>137</v>
      </c>
      <c r="BE148" s="255">
        <f>IF(N148="základní",J148,0)</f>
        <v>0</v>
      </c>
      <c r="BF148" s="255">
        <f>IF(N148="snížená",J148,0)</f>
        <v>0</v>
      </c>
      <c r="BG148" s="255">
        <f>IF(N148="zákl. přenesená",J148,0)</f>
        <v>0</v>
      </c>
      <c r="BH148" s="255">
        <f>IF(N148="sníž. přenesená",J148,0)</f>
        <v>0</v>
      </c>
      <c r="BI148" s="255">
        <f>IF(N148="nulová",J148,0)</f>
        <v>0</v>
      </c>
      <c r="BJ148" s="17" t="s">
        <v>81</v>
      </c>
      <c r="BK148" s="255">
        <f>ROUND(I148*H148,2)</f>
        <v>0</v>
      </c>
      <c r="BL148" s="17" t="s">
        <v>81</v>
      </c>
      <c r="BM148" s="254" t="s">
        <v>1091</v>
      </c>
    </row>
    <row r="149" s="2" customFormat="1" ht="16.5" customHeight="1">
      <c r="A149" s="38"/>
      <c r="B149" s="39"/>
      <c r="C149" s="243" t="s">
        <v>295</v>
      </c>
      <c r="D149" s="243" t="s">
        <v>139</v>
      </c>
      <c r="E149" s="244" t="s">
        <v>1092</v>
      </c>
      <c r="F149" s="245" t="s">
        <v>1093</v>
      </c>
      <c r="G149" s="246" t="s">
        <v>267</v>
      </c>
      <c r="H149" s="247">
        <v>1</v>
      </c>
      <c r="I149" s="248"/>
      <c r="J149" s="249">
        <f>ROUND(I149*H149,2)</f>
        <v>0</v>
      </c>
      <c r="K149" s="245" t="s">
        <v>1</v>
      </c>
      <c r="L149" s="44"/>
      <c r="M149" s="250" t="s">
        <v>1</v>
      </c>
      <c r="N149" s="251" t="s">
        <v>38</v>
      </c>
      <c r="O149" s="91"/>
      <c r="P149" s="252">
        <f>O149*H149</f>
        <v>0</v>
      </c>
      <c r="Q149" s="252">
        <v>0</v>
      </c>
      <c r="R149" s="252">
        <f>Q149*H149</f>
        <v>0</v>
      </c>
      <c r="S149" s="252">
        <v>0</v>
      </c>
      <c r="T149" s="25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4" t="s">
        <v>81</v>
      </c>
      <c r="AT149" s="254" t="s">
        <v>139</v>
      </c>
      <c r="AU149" s="254" t="s">
        <v>83</v>
      </c>
      <c r="AY149" s="17" t="s">
        <v>137</v>
      </c>
      <c r="BE149" s="255">
        <f>IF(N149="základní",J149,0)</f>
        <v>0</v>
      </c>
      <c r="BF149" s="255">
        <f>IF(N149="snížená",J149,0)</f>
        <v>0</v>
      </c>
      <c r="BG149" s="255">
        <f>IF(N149="zákl. přenesená",J149,0)</f>
        <v>0</v>
      </c>
      <c r="BH149" s="255">
        <f>IF(N149="sníž. přenesená",J149,0)</f>
        <v>0</v>
      </c>
      <c r="BI149" s="255">
        <f>IF(N149="nulová",J149,0)</f>
        <v>0</v>
      </c>
      <c r="BJ149" s="17" t="s">
        <v>81</v>
      </c>
      <c r="BK149" s="255">
        <f>ROUND(I149*H149,2)</f>
        <v>0</v>
      </c>
      <c r="BL149" s="17" t="s">
        <v>81</v>
      </c>
      <c r="BM149" s="254" t="s">
        <v>1094</v>
      </c>
    </row>
    <row r="150" s="2" customFormat="1" ht="16.5" customHeight="1">
      <c r="A150" s="38"/>
      <c r="B150" s="39"/>
      <c r="C150" s="243" t="s">
        <v>301</v>
      </c>
      <c r="D150" s="243" t="s">
        <v>139</v>
      </c>
      <c r="E150" s="244" t="s">
        <v>1095</v>
      </c>
      <c r="F150" s="245" t="s">
        <v>1096</v>
      </c>
      <c r="G150" s="246" t="s">
        <v>267</v>
      </c>
      <c r="H150" s="247">
        <v>1</v>
      </c>
      <c r="I150" s="248"/>
      <c r="J150" s="249">
        <f>ROUND(I150*H150,2)</f>
        <v>0</v>
      </c>
      <c r="K150" s="245" t="s">
        <v>1</v>
      </c>
      <c r="L150" s="44"/>
      <c r="M150" s="250" t="s">
        <v>1</v>
      </c>
      <c r="N150" s="251" t="s">
        <v>38</v>
      </c>
      <c r="O150" s="91"/>
      <c r="P150" s="252">
        <f>O150*H150</f>
        <v>0</v>
      </c>
      <c r="Q150" s="252">
        <v>0</v>
      </c>
      <c r="R150" s="252">
        <f>Q150*H150</f>
        <v>0</v>
      </c>
      <c r="S150" s="252">
        <v>0</v>
      </c>
      <c r="T150" s="25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4" t="s">
        <v>81</v>
      </c>
      <c r="AT150" s="254" t="s">
        <v>139</v>
      </c>
      <c r="AU150" s="254" t="s">
        <v>83</v>
      </c>
      <c r="AY150" s="17" t="s">
        <v>137</v>
      </c>
      <c r="BE150" s="255">
        <f>IF(N150="základní",J150,0)</f>
        <v>0</v>
      </c>
      <c r="BF150" s="255">
        <f>IF(N150="snížená",J150,0)</f>
        <v>0</v>
      </c>
      <c r="BG150" s="255">
        <f>IF(N150="zákl. přenesená",J150,0)</f>
        <v>0</v>
      </c>
      <c r="BH150" s="255">
        <f>IF(N150="sníž. přenesená",J150,0)</f>
        <v>0</v>
      </c>
      <c r="BI150" s="255">
        <f>IF(N150="nulová",J150,0)</f>
        <v>0</v>
      </c>
      <c r="BJ150" s="17" t="s">
        <v>81</v>
      </c>
      <c r="BK150" s="255">
        <f>ROUND(I150*H150,2)</f>
        <v>0</v>
      </c>
      <c r="BL150" s="17" t="s">
        <v>81</v>
      </c>
      <c r="BM150" s="254" t="s">
        <v>1097</v>
      </c>
    </row>
    <row r="151" s="2" customFormat="1" ht="16.5" customHeight="1">
      <c r="A151" s="38"/>
      <c r="B151" s="39"/>
      <c r="C151" s="243" t="s">
        <v>306</v>
      </c>
      <c r="D151" s="243" t="s">
        <v>139</v>
      </c>
      <c r="E151" s="244" t="s">
        <v>1098</v>
      </c>
      <c r="F151" s="245" t="s">
        <v>1099</v>
      </c>
      <c r="G151" s="246" t="s">
        <v>267</v>
      </c>
      <c r="H151" s="247">
        <v>1</v>
      </c>
      <c r="I151" s="248"/>
      <c r="J151" s="249">
        <f>ROUND(I151*H151,2)</f>
        <v>0</v>
      </c>
      <c r="K151" s="245" t="s">
        <v>1</v>
      </c>
      <c r="L151" s="44"/>
      <c r="M151" s="250" t="s">
        <v>1</v>
      </c>
      <c r="N151" s="251" t="s">
        <v>38</v>
      </c>
      <c r="O151" s="91"/>
      <c r="P151" s="252">
        <f>O151*H151</f>
        <v>0</v>
      </c>
      <c r="Q151" s="252">
        <v>0</v>
      </c>
      <c r="R151" s="252">
        <f>Q151*H151</f>
        <v>0</v>
      </c>
      <c r="S151" s="252">
        <v>0</v>
      </c>
      <c r="T151" s="25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4" t="s">
        <v>81</v>
      </c>
      <c r="AT151" s="254" t="s">
        <v>139</v>
      </c>
      <c r="AU151" s="254" t="s">
        <v>83</v>
      </c>
      <c r="AY151" s="17" t="s">
        <v>137</v>
      </c>
      <c r="BE151" s="255">
        <f>IF(N151="základní",J151,0)</f>
        <v>0</v>
      </c>
      <c r="BF151" s="255">
        <f>IF(N151="snížená",J151,0)</f>
        <v>0</v>
      </c>
      <c r="BG151" s="255">
        <f>IF(N151="zákl. přenesená",J151,0)</f>
        <v>0</v>
      </c>
      <c r="BH151" s="255">
        <f>IF(N151="sníž. přenesená",J151,0)</f>
        <v>0</v>
      </c>
      <c r="BI151" s="255">
        <f>IF(N151="nulová",J151,0)</f>
        <v>0</v>
      </c>
      <c r="BJ151" s="17" t="s">
        <v>81</v>
      </c>
      <c r="BK151" s="255">
        <f>ROUND(I151*H151,2)</f>
        <v>0</v>
      </c>
      <c r="BL151" s="17" t="s">
        <v>81</v>
      </c>
      <c r="BM151" s="254" t="s">
        <v>1100</v>
      </c>
    </row>
    <row r="152" s="2" customFormat="1" ht="24" customHeight="1">
      <c r="A152" s="38"/>
      <c r="B152" s="39"/>
      <c r="C152" s="243" t="s">
        <v>310</v>
      </c>
      <c r="D152" s="243" t="s">
        <v>139</v>
      </c>
      <c r="E152" s="244" t="s">
        <v>1101</v>
      </c>
      <c r="F152" s="245" t="s">
        <v>1102</v>
      </c>
      <c r="G152" s="246" t="s">
        <v>267</v>
      </c>
      <c r="H152" s="247">
        <v>1</v>
      </c>
      <c r="I152" s="248"/>
      <c r="J152" s="249">
        <f>ROUND(I152*H152,2)</f>
        <v>0</v>
      </c>
      <c r="K152" s="245" t="s">
        <v>1</v>
      </c>
      <c r="L152" s="44"/>
      <c r="M152" s="303" t="s">
        <v>1</v>
      </c>
      <c r="N152" s="304" t="s">
        <v>38</v>
      </c>
      <c r="O152" s="305"/>
      <c r="P152" s="306">
        <f>O152*H152</f>
        <v>0</v>
      </c>
      <c r="Q152" s="306">
        <v>0</v>
      </c>
      <c r="R152" s="306">
        <f>Q152*H152</f>
        <v>0</v>
      </c>
      <c r="S152" s="306">
        <v>0</v>
      </c>
      <c r="T152" s="30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4" t="s">
        <v>81</v>
      </c>
      <c r="AT152" s="254" t="s">
        <v>139</v>
      </c>
      <c r="AU152" s="254" t="s">
        <v>83</v>
      </c>
      <c r="AY152" s="17" t="s">
        <v>137</v>
      </c>
      <c r="BE152" s="255">
        <f>IF(N152="základní",J152,0)</f>
        <v>0</v>
      </c>
      <c r="BF152" s="255">
        <f>IF(N152="snížená",J152,0)</f>
        <v>0</v>
      </c>
      <c r="BG152" s="255">
        <f>IF(N152="zákl. přenesená",J152,0)</f>
        <v>0</v>
      </c>
      <c r="BH152" s="255">
        <f>IF(N152="sníž. přenesená",J152,0)</f>
        <v>0</v>
      </c>
      <c r="BI152" s="255">
        <f>IF(N152="nulová",J152,0)</f>
        <v>0</v>
      </c>
      <c r="BJ152" s="17" t="s">
        <v>81</v>
      </c>
      <c r="BK152" s="255">
        <f>ROUND(I152*H152,2)</f>
        <v>0</v>
      </c>
      <c r="BL152" s="17" t="s">
        <v>81</v>
      </c>
      <c r="BM152" s="254" t="s">
        <v>1103</v>
      </c>
    </row>
    <row r="153" s="2" customFormat="1" ht="6.96" customHeight="1">
      <c r="A153" s="38"/>
      <c r="B153" s="66"/>
      <c r="C153" s="67"/>
      <c r="D153" s="67"/>
      <c r="E153" s="67"/>
      <c r="F153" s="67"/>
      <c r="G153" s="67"/>
      <c r="H153" s="67"/>
      <c r="I153" s="192"/>
      <c r="J153" s="67"/>
      <c r="K153" s="67"/>
      <c r="L153" s="44"/>
      <c r="M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</sheetData>
  <sheetProtection sheet="1" autoFilter="0" formatColumns="0" formatRows="0" objects="1" scenarios="1" spinCount="100000" saltValue="XxHYWmzS2vMVRTBUPEHKWFomrI1qeD6si3ooUATcQzu2dfLuS4+TOW78Siw8rfd9WfLnpnjAngf7t9f3DY60vw==" hashValue="K2h34tzWhaC1XTQI+6klKlL6UJDj21ScCjCgNXCcIOayDgaPQdT5i3B6Pzxe8Loj0MMer5jE6KkVcRLeKi3d8g==" algorithmName="SHA-512" password="CC35"/>
  <autoFilter ref="C121:K1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83</v>
      </c>
    </row>
    <row r="4" s="1" customFormat="1" ht="24.96" customHeight="1">
      <c r="B4" s="20"/>
      <c r="D4" s="150" t="s">
        <v>104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Koněprusy - Vodovodní přivaděč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105</v>
      </c>
      <c r="I8" s="146"/>
      <c r="L8" s="20"/>
    </row>
    <row r="9" s="2" customFormat="1" ht="16.5" customHeight="1">
      <c r="A9" s="38"/>
      <c r="B9" s="44"/>
      <c r="C9" s="38"/>
      <c r="D9" s="38"/>
      <c r="E9" s="153" t="s">
        <v>1013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1014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1104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17. 9. 2019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6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27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29</v>
      </c>
      <c r="E22" s="38"/>
      <c r="F22" s="38"/>
      <c r="G22" s="38"/>
      <c r="H22" s="38"/>
      <c r="I22" s="156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6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31</v>
      </c>
      <c r="E25" s="38"/>
      <c r="F25" s="38"/>
      <c r="G25" s="38"/>
      <c r="H25" s="38"/>
      <c r="I25" s="156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32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33</v>
      </c>
      <c r="E32" s="38"/>
      <c r="F32" s="38"/>
      <c r="G32" s="38"/>
      <c r="H32" s="38"/>
      <c r="I32" s="154"/>
      <c r="J32" s="166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35</v>
      </c>
      <c r="G34" s="38"/>
      <c r="H34" s="38"/>
      <c r="I34" s="168" t="s">
        <v>34</v>
      </c>
      <c r="J34" s="167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37</v>
      </c>
      <c r="E35" s="152" t="s">
        <v>38</v>
      </c>
      <c r="F35" s="170">
        <f>ROUND((SUM(BE124:BE166)),  2)</f>
        <v>0</v>
      </c>
      <c r="G35" s="38"/>
      <c r="H35" s="38"/>
      <c r="I35" s="171">
        <v>0.20999999999999999</v>
      </c>
      <c r="J35" s="170">
        <f>ROUND(((SUM(BE124:BE166))*I35),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39</v>
      </c>
      <c r="F36" s="170">
        <f>ROUND((SUM(BF124:BF166)),  2)</f>
        <v>0</v>
      </c>
      <c r="G36" s="38"/>
      <c r="H36" s="38"/>
      <c r="I36" s="171">
        <v>0.14999999999999999</v>
      </c>
      <c r="J36" s="170">
        <f>ROUND(((SUM(BF124:BF166))*I36),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40</v>
      </c>
      <c r="F37" s="170">
        <f>ROUND((SUM(BG124:BG166)),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41</v>
      </c>
      <c r="F38" s="170">
        <f>ROUND((SUM(BH124:BH166)),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42</v>
      </c>
      <c r="F39" s="170">
        <f>ROUND((SUM(BI124:BI166)),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Koněprusy - Vodovodní přivaděč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105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1013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1014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51.2 - PS 01.2 Elektroinstalace technologie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6" t="s">
        <v>22</v>
      </c>
      <c r="J91" s="79" t="str">
        <f>IF(J14="","",J14)</f>
        <v>17. 9. 2019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6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6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108</v>
      </c>
      <c r="D96" s="198"/>
      <c r="E96" s="198"/>
      <c r="F96" s="198"/>
      <c r="G96" s="198"/>
      <c r="H96" s="198"/>
      <c r="I96" s="199"/>
      <c r="J96" s="200" t="s">
        <v>109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110</v>
      </c>
      <c r="D98" s="40"/>
      <c r="E98" s="40"/>
      <c r="F98" s="40"/>
      <c r="G98" s="40"/>
      <c r="H98" s="40"/>
      <c r="I98" s="154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111</v>
      </c>
    </row>
    <row r="99" s="9" customFormat="1" ht="24.96" customHeight="1">
      <c r="A99" s="9"/>
      <c r="B99" s="202"/>
      <c r="C99" s="203"/>
      <c r="D99" s="204" t="s">
        <v>1105</v>
      </c>
      <c r="E99" s="205"/>
      <c r="F99" s="205"/>
      <c r="G99" s="205"/>
      <c r="H99" s="205"/>
      <c r="I99" s="206"/>
      <c r="J99" s="207">
        <f>J125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2"/>
      <c r="C100" s="203"/>
      <c r="D100" s="204" t="s">
        <v>1106</v>
      </c>
      <c r="E100" s="205"/>
      <c r="F100" s="205"/>
      <c r="G100" s="205"/>
      <c r="H100" s="205"/>
      <c r="I100" s="206"/>
      <c r="J100" s="207">
        <f>J147</f>
        <v>0</v>
      </c>
      <c r="K100" s="203"/>
      <c r="L100" s="20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2"/>
      <c r="C101" s="203"/>
      <c r="D101" s="204" t="s">
        <v>1107</v>
      </c>
      <c r="E101" s="205"/>
      <c r="F101" s="205"/>
      <c r="G101" s="205"/>
      <c r="H101" s="205"/>
      <c r="I101" s="206"/>
      <c r="J101" s="207">
        <f>J148</f>
        <v>0</v>
      </c>
      <c r="K101" s="203"/>
      <c r="L101" s="20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2"/>
      <c r="C102" s="203"/>
      <c r="D102" s="204" t="s">
        <v>1108</v>
      </c>
      <c r="E102" s="205"/>
      <c r="F102" s="205"/>
      <c r="G102" s="205"/>
      <c r="H102" s="205"/>
      <c r="I102" s="206"/>
      <c r="J102" s="207">
        <f>J154</f>
        <v>0</v>
      </c>
      <c r="K102" s="203"/>
      <c r="L102" s="20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4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2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5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122</v>
      </c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6" t="str">
        <f>E7</f>
        <v>Koněprusy - Vodovodní přivaděč</v>
      </c>
      <c r="F112" s="32"/>
      <c r="G112" s="32"/>
      <c r="H112" s="32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105</v>
      </c>
      <c r="D113" s="22"/>
      <c r="E113" s="22"/>
      <c r="F113" s="22"/>
      <c r="G113" s="22"/>
      <c r="H113" s="22"/>
      <c r="I113" s="146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96" t="s">
        <v>1013</v>
      </c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1014</v>
      </c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51.2 - PS 01.2 Elektroinstalace technologie</v>
      </c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 xml:space="preserve"> </v>
      </c>
      <c r="G118" s="40"/>
      <c r="H118" s="40"/>
      <c r="I118" s="156" t="s">
        <v>22</v>
      </c>
      <c r="J118" s="79" t="str">
        <f>IF(J14="","",J14)</f>
        <v>17. 9. 2019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 xml:space="preserve"> </v>
      </c>
      <c r="G120" s="40"/>
      <c r="H120" s="40"/>
      <c r="I120" s="156" t="s">
        <v>29</v>
      </c>
      <c r="J120" s="36" t="str">
        <f>E23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IF(E20="","",E20)</f>
        <v>Vyplň údaj</v>
      </c>
      <c r="G121" s="40"/>
      <c r="H121" s="40"/>
      <c r="I121" s="156" t="s">
        <v>31</v>
      </c>
      <c r="J121" s="36" t="str">
        <f>E26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5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15"/>
      <c r="B123" s="216"/>
      <c r="C123" s="217" t="s">
        <v>123</v>
      </c>
      <c r="D123" s="218" t="s">
        <v>58</v>
      </c>
      <c r="E123" s="218" t="s">
        <v>54</v>
      </c>
      <c r="F123" s="218" t="s">
        <v>55</v>
      </c>
      <c r="G123" s="218" t="s">
        <v>124</v>
      </c>
      <c r="H123" s="218" t="s">
        <v>125</v>
      </c>
      <c r="I123" s="219" t="s">
        <v>126</v>
      </c>
      <c r="J123" s="218" t="s">
        <v>109</v>
      </c>
      <c r="K123" s="220" t="s">
        <v>127</v>
      </c>
      <c r="L123" s="221"/>
      <c r="M123" s="100" t="s">
        <v>1</v>
      </c>
      <c r="N123" s="101" t="s">
        <v>37</v>
      </c>
      <c r="O123" s="101" t="s">
        <v>128</v>
      </c>
      <c r="P123" s="101" t="s">
        <v>129</v>
      </c>
      <c r="Q123" s="101" t="s">
        <v>130</v>
      </c>
      <c r="R123" s="101" t="s">
        <v>131</v>
      </c>
      <c r="S123" s="101" t="s">
        <v>132</v>
      </c>
      <c r="T123" s="102" t="s">
        <v>133</v>
      </c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</row>
    <row r="124" s="2" customFormat="1" ht="22.8" customHeight="1">
      <c r="A124" s="38"/>
      <c r="B124" s="39"/>
      <c r="C124" s="107" t="s">
        <v>134</v>
      </c>
      <c r="D124" s="40"/>
      <c r="E124" s="40"/>
      <c r="F124" s="40"/>
      <c r="G124" s="40"/>
      <c r="H124" s="40"/>
      <c r="I124" s="154"/>
      <c r="J124" s="222">
        <f>BK124</f>
        <v>0</v>
      </c>
      <c r="K124" s="40"/>
      <c r="L124" s="44"/>
      <c r="M124" s="103"/>
      <c r="N124" s="223"/>
      <c r="O124" s="104"/>
      <c r="P124" s="224">
        <f>P125+P147+P148+P154</f>
        <v>0</v>
      </c>
      <c r="Q124" s="104"/>
      <c r="R124" s="224">
        <f>R125+R147+R148+R154</f>
        <v>0</v>
      </c>
      <c r="S124" s="104"/>
      <c r="T124" s="225">
        <f>T125+T147+T148+T154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111</v>
      </c>
      <c r="BK124" s="226">
        <f>BK125+BK147+BK148+BK154</f>
        <v>0</v>
      </c>
    </row>
    <row r="125" s="12" customFormat="1" ht="25.92" customHeight="1">
      <c r="A125" s="12"/>
      <c r="B125" s="227"/>
      <c r="C125" s="228"/>
      <c r="D125" s="229" t="s">
        <v>72</v>
      </c>
      <c r="E125" s="230" t="s">
        <v>944</v>
      </c>
      <c r="F125" s="230" t="s">
        <v>1109</v>
      </c>
      <c r="G125" s="228"/>
      <c r="H125" s="228"/>
      <c r="I125" s="231"/>
      <c r="J125" s="232">
        <f>BK125</f>
        <v>0</v>
      </c>
      <c r="K125" s="228"/>
      <c r="L125" s="233"/>
      <c r="M125" s="234"/>
      <c r="N125" s="235"/>
      <c r="O125" s="235"/>
      <c r="P125" s="236">
        <f>SUM(P126:P146)</f>
        <v>0</v>
      </c>
      <c r="Q125" s="235"/>
      <c r="R125" s="236">
        <f>SUM(R126:R146)</f>
        <v>0</v>
      </c>
      <c r="S125" s="235"/>
      <c r="T125" s="237">
        <f>SUM(T126:T146)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8" t="s">
        <v>81</v>
      </c>
      <c r="AT125" s="239" t="s">
        <v>72</v>
      </c>
      <c r="AU125" s="239" t="s">
        <v>73</v>
      </c>
      <c r="AY125" s="238" t="s">
        <v>137</v>
      </c>
      <c r="BK125" s="240">
        <f>SUM(BK126:BK146)</f>
        <v>0</v>
      </c>
    </row>
    <row r="126" s="2" customFormat="1" ht="36" customHeight="1">
      <c r="A126" s="38"/>
      <c r="B126" s="39"/>
      <c r="C126" s="243" t="s">
        <v>81</v>
      </c>
      <c r="D126" s="243" t="s">
        <v>139</v>
      </c>
      <c r="E126" s="244" t="s">
        <v>1110</v>
      </c>
      <c r="F126" s="245" t="s">
        <v>1111</v>
      </c>
      <c r="G126" s="246" t="s">
        <v>962</v>
      </c>
      <c r="H126" s="247">
        <v>1</v>
      </c>
      <c r="I126" s="248"/>
      <c r="J126" s="249">
        <f>ROUND(I126*H126,2)</f>
        <v>0</v>
      </c>
      <c r="K126" s="245" t="s">
        <v>1</v>
      </c>
      <c r="L126" s="44"/>
      <c r="M126" s="250" t="s">
        <v>1</v>
      </c>
      <c r="N126" s="251" t="s">
        <v>38</v>
      </c>
      <c r="O126" s="91"/>
      <c r="P126" s="252">
        <f>O126*H126</f>
        <v>0</v>
      </c>
      <c r="Q126" s="252">
        <v>0</v>
      </c>
      <c r="R126" s="252">
        <f>Q126*H126</f>
        <v>0</v>
      </c>
      <c r="S126" s="252">
        <v>0</v>
      </c>
      <c r="T126" s="253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4" t="s">
        <v>144</v>
      </c>
      <c r="AT126" s="254" t="s">
        <v>139</v>
      </c>
      <c r="AU126" s="254" t="s">
        <v>81</v>
      </c>
      <c r="AY126" s="17" t="s">
        <v>137</v>
      </c>
      <c r="BE126" s="255">
        <f>IF(N126="základní",J126,0)</f>
        <v>0</v>
      </c>
      <c r="BF126" s="255">
        <f>IF(N126="snížená",J126,0)</f>
        <v>0</v>
      </c>
      <c r="BG126" s="255">
        <f>IF(N126="zákl. přenesená",J126,0)</f>
        <v>0</v>
      </c>
      <c r="BH126" s="255">
        <f>IF(N126="sníž. přenesená",J126,0)</f>
        <v>0</v>
      </c>
      <c r="BI126" s="255">
        <f>IF(N126="nulová",J126,0)</f>
        <v>0</v>
      </c>
      <c r="BJ126" s="17" t="s">
        <v>81</v>
      </c>
      <c r="BK126" s="255">
        <f>ROUND(I126*H126,2)</f>
        <v>0</v>
      </c>
      <c r="BL126" s="17" t="s">
        <v>144</v>
      </c>
      <c r="BM126" s="254" t="s">
        <v>83</v>
      </c>
    </row>
    <row r="127" s="2" customFormat="1" ht="16.5" customHeight="1">
      <c r="A127" s="38"/>
      <c r="B127" s="39"/>
      <c r="C127" s="243" t="s">
        <v>83</v>
      </c>
      <c r="D127" s="243" t="s">
        <v>139</v>
      </c>
      <c r="E127" s="244" t="s">
        <v>1112</v>
      </c>
      <c r="F127" s="245" t="s">
        <v>1113</v>
      </c>
      <c r="G127" s="246" t="s">
        <v>962</v>
      </c>
      <c r="H127" s="247">
        <v>1</v>
      </c>
      <c r="I127" s="248"/>
      <c r="J127" s="249">
        <f>ROUND(I127*H127,2)</f>
        <v>0</v>
      </c>
      <c r="K127" s="245" t="s">
        <v>1</v>
      </c>
      <c r="L127" s="44"/>
      <c r="M127" s="250" t="s">
        <v>1</v>
      </c>
      <c r="N127" s="251" t="s">
        <v>38</v>
      </c>
      <c r="O127" s="91"/>
      <c r="P127" s="252">
        <f>O127*H127</f>
        <v>0</v>
      </c>
      <c r="Q127" s="252">
        <v>0</v>
      </c>
      <c r="R127" s="252">
        <f>Q127*H127</f>
        <v>0</v>
      </c>
      <c r="S127" s="252">
        <v>0</v>
      </c>
      <c r="T127" s="25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54" t="s">
        <v>144</v>
      </c>
      <c r="AT127" s="254" t="s">
        <v>139</v>
      </c>
      <c r="AU127" s="254" t="s">
        <v>81</v>
      </c>
      <c r="AY127" s="17" t="s">
        <v>137</v>
      </c>
      <c r="BE127" s="255">
        <f>IF(N127="základní",J127,0)</f>
        <v>0</v>
      </c>
      <c r="BF127" s="255">
        <f>IF(N127="snížená",J127,0)</f>
        <v>0</v>
      </c>
      <c r="BG127" s="255">
        <f>IF(N127="zákl. přenesená",J127,0)</f>
        <v>0</v>
      </c>
      <c r="BH127" s="255">
        <f>IF(N127="sníž. přenesená",J127,0)</f>
        <v>0</v>
      </c>
      <c r="BI127" s="255">
        <f>IF(N127="nulová",J127,0)</f>
        <v>0</v>
      </c>
      <c r="BJ127" s="17" t="s">
        <v>81</v>
      </c>
      <c r="BK127" s="255">
        <f>ROUND(I127*H127,2)</f>
        <v>0</v>
      </c>
      <c r="BL127" s="17" t="s">
        <v>144</v>
      </c>
      <c r="BM127" s="254" t="s">
        <v>144</v>
      </c>
    </row>
    <row r="128" s="2" customFormat="1" ht="16.5" customHeight="1">
      <c r="A128" s="38"/>
      <c r="B128" s="39"/>
      <c r="C128" s="243" t="s">
        <v>156</v>
      </c>
      <c r="D128" s="243" t="s">
        <v>139</v>
      </c>
      <c r="E128" s="244" t="s">
        <v>1114</v>
      </c>
      <c r="F128" s="245" t="s">
        <v>1115</v>
      </c>
      <c r="G128" s="246" t="s">
        <v>962</v>
      </c>
      <c r="H128" s="247">
        <v>10</v>
      </c>
      <c r="I128" s="248"/>
      <c r="J128" s="249">
        <f>ROUND(I128*H128,2)</f>
        <v>0</v>
      </c>
      <c r="K128" s="245" t="s">
        <v>1</v>
      </c>
      <c r="L128" s="44"/>
      <c r="M128" s="250" t="s">
        <v>1</v>
      </c>
      <c r="N128" s="251" t="s">
        <v>38</v>
      </c>
      <c r="O128" s="91"/>
      <c r="P128" s="252">
        <f>O128*H128</f>
        <v>0</v>
      </c>
      <c r="Q128" s="252">
        <v>0</v>
      </c>
      <c r="R128" s="252">
        <f>Q128*H128</f>
        <v>0</v>
      </c>
      <c r="S128" s="252">
        <v>0</v>
      </c>
      <c r="T128" s="253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4" t="s">
        <v>144</v>
      </c>
      <c r="AT128" s="254" t="s">
        <v>139</v>
      </c>
      <c r="AU128" s="254" t="s">
        <v>81</v>
      </c>
      <c r="AY128" s="17" t="s">
        <v>137</v>
      </c>
      <c r="BE128" s="255">
        <f>IF(N128="základní",J128,0)</f>
        <v>0</v>
      </c>
      <c r="BF128" s="255">
        <f>IF(N128="snížená",J128,0)</f>
        <v>0</v>
      </c>
      <c r="BG128" s="255">
        <f>IF(N128="zákl. přenesená",J128,0)</f>
        <v>0</v>
      </c>
      <c r="BH128" s="255">
        <f>IF(N128="sníž. přenesená",J128,0)</f>
        <v>0</v>
      </c>
      <c r="BI128" s="255">
        <f>IF(N128="nulová",J128,0)</f>
        <v>0</v>
      </c>
      <c r="BJ128" s="17" t="s">
        <v>81</v>
      </c>
      <c r="BK128" s="255">
        <f>ROUND(I128*H128,2)</f>
        <v>0</v>
      </c>
      <c r="BL128" s="17" t="s">
        <v>144</v>
      </c>
      <c r="BM128" s="254" t="s">
        <v>171</v>
      </c>
    </row>
    <row r="129" s="2" customFormat="1" ht="16.5" customHeight="1">
      <c r="A129" s="38"/>
      <c r="B129" s="39"/>
      <c r="C129" s="243" t="s">
        <v>144</v>
      </c>
      <c r="D129" s="243" t="s">
        <v>139</v>
      </c>
      <c r="E129" s="244" t="s">
        <v>1116</v>
      </c>
      <c r="F129" s="245" t="s">
        <v>1117</v>
      </c>
      <c r="G129" s="246" t="s">
        <v>962</v>
      </c>
      <c r="H129" s="247">
        <v>1</v>
      </c>
      <c r="I129" s="248"/>
      <c r="J129" s="249">
        <f>ROUND(I129*H129,2)</f>
        <v>0</v>
      </c>
      <c r="K129" s="245" t="s">
        <v>1</v>
      </c>
      <c r="L129" s="44"/>
      <c r="M129" s="250" t="s">
        <v>1</v>
      </c>
      <c r="N129" s="251" t="s">
        <v>38</v>
      </c>
      <c r="O129" s="91"/>
      <c r="P129" s="252">
        <f>O129*H129</f>
        <v>0</v>
      </c>
      <c r="Q129" s="252">
        <v>0</v>
      </c>
      <c r="R129" s="252">
        <f>Q129*H129</f>
        <v>0</v>
      </c>
      <c r="S129" s="252">
        <v>0</v>
      </c>
      <c r="T129" s="253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4" t="s">
        <v>144</v>
      </c>
      <c r="AT129" s="254" t="s">
        <v>139</v>
      </c>
      <c r="AU129" s="254" t="s">
        <v>81</v>
      </c>
      <c r="AY129" s="17" t="s">
        <v>137</v>
      </c>
      <c r="BE129" s="255">
        <f>IF(N129="základní",J129,0)</f>
        <v>0</v>
      </c>
      <c r="BF129" s="255">
        <f>IF(N129="snížená",J129,0)</f>
        <v>0</v>
      </c>
      <c r="BG129" s="255">
        <f>IF(N129="zákl. přenesená",J129,0)</f>
        <v>0</v>
      </c>
      <c r="BH129" s="255">
        <f>IF(N129="sníž. přenesená",J129,0)</f>
        <v>0</v>
      </c>
      <c r="BI129" s="255">
        <f>IF(N129="nulová",J129,0)</f>
        <v>0</v>
      </c>
      <c r="BJ129" s="17" t="s">
        <v>81</v>
      </c>
      <c r="BK129" s="255">
        <f>ROUND(I129*H129,2)</f>
        <v>0</v>
      </c>
      <c r="BL129" s="17" t="s">
        <v>144</v>
      </c>
      <c r="BM129" s="254" t="s">
        <v>182</v>
      </c>
    </row>
    <row r="130" s="2" customFormat="1" ht="16.5" customHeight="1">
      <c r="A130" s="38"/>
      <c r="B130" s="39"/>
      <c r="C130" s="243" t="s">
        <v>166</v>
      </c>
      <c r="D130" s="243" t="s">
        <v>139</v>
      </c>
      <c r="E130" s="244" t="s">
        <v>1118</v>
      </c>
      <c r="F130" s="245" t="s">
        <v>1119</v>
      </c>
      <c r="G130" s="246" t="s">
        <v>962</v>
      </c>
      <c r="H130" s="247">
        <v>1</v>
      </c>
      <c r="I130" s="248"/>
      <c r="J130" s="249">
        <f>ROUND(I130*H130,2)</f>
        <v>0</v>
      </c>
      <c r="K130" s="245" t="s">
        <v>1</v>
      </c>
      <c r="L130" s="44"/>
      <c r="M130" s="250" t="s">
        <v>1</v>
      </c>
      <c r="N130" s="251" t="s">
        <v>38</v>
      </c>
      <c r="O130" s="91"/>
      <c r="P130" s="252">
        <f>O130*H130</f>
        <v>0</v>
      </c>
      <c r="Q130" s="252">
        <v>0</v>
      </c>
      <c r="R130" s="252">
        <f>Q130*H130</f>
        <v>0</v>
      </c>
      <c r="S130" s="252">
        <v>0</v>
      </c>
      <c r="T130" s="253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4" t="s">
        <v>144</v>
      </c>
      <c r="AT130" s="254" t="s">
        <v>139</v>
      </c>
      <c r="AU130" s="254" t="s">
        <v>81</v>
      </c>
      <c r="AY130" s="17" t="s">
        <v>137</v>
      </c>
      <c r="BE130" s="255">
        <f>IF(N130="základní",J130,0)</f>
        <v>0</v>
      </c>
      <c r="BF130" s="255">
        <f>IF(N130="snížená",J130,0)</f>
        <v>0</v>
      </c>
      <c r="BG130" s="255">
        <f>IF(N130="zákl. přenesená",J130,0)</f>
        <v>0</v>
      </c>
      <c r="BH130" s="255">
        <f>IF(N130="sníž. přenesená",J130,0)</f>
        <v>0</v>
      </c>
      <c r="BI130" s="255">
        <f>IF(N130="nulová",J130,0)</f>
        <v>0</v>
      </c>
      <c r="BJ130" s="17" t="s">
        <v>81</v>
      </c>
      <c r="BK130" s="255">
        <f>ROUND(I130*H130,2)</f>
        <v>0</v>
      </c>
      <c r="BL130" s="17" t="s">
        <v>144</v>
      </c>
      <c r="BM130" s="254" t="s">
        <v>193</v>
      </c>
    </row>
    <row r="131" s="2" customFormat="1" ht="16.5" customHeight="1">
      <c r="A131" s="38"/>
      <c r="B131" s="39"/>
      <c r="C131" s="243" t="s">
        <v>171</v>
      </c>
      <c r="D131" s="243" t="s">
        <v>139</v>
      </c>
      <c r="E131" s="244" t="s">
        <v>1120</v>
      </c>
      <c r="F131" s="245" t="s">
        <v>1121</v>
      </c>
      <c r="G131" s="246" t="s">
        <v>962</v>
      </c>
      <c r="H131" s="247">
        <v>1</v>
      </c>
      <c r="I131" s="248"/>
      <c r="J131" s="249">
        <f>ROUND(I131*H131,2)</f>
        <v>0</v>
      </c>
      <c r="K131" s="245" t="s">
        <v>1</v>
      </c>
      <c r="L131" s="44"/>
      <c r="M131" s="250" t="s">
        <v>1</v>
      </c>
      <c r="N131" s="251" t="s">
        <v>38</v>
      </c>
      <c r="O131" s="91"/>
      <c r="P131" s="252">
        <f>O131*H131</f>
        <v>0</v>
      </c>
      <c r="Q131" s="252">
        <v>0</v>
      </c>
      <c r="R131" s="252">
        <f>Q131*H131</f>
        <v>0</v>
      </c>
      <c r="S131" s="252">
        <v>0</v>
      </c>
      <c r="T131" s="253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4" t="s">
        <v>144</v>
      </c>
      <c r="AT131" s="254" t="s">
        <v>139</v>
      </c>
      <c r="AU131" s="254" t="s">
        <v>81</v>
      </c>
      <c r="AY131" s="17" t="s">
        <v>137</v>
      </c>
      <c r="BE131" s="255">
        <f>IF(N131="základní",J131,0)</f>
        <v>0</v>
      </c>
      <c r="BF131" s="255">
        <f>IF(N131="snížená",J131,0)</f>
        <v>0</v>
      </c>
      <c r="BG131" s="255">
        <f>IF(N131="zákl. přenesená",J131,0)</f>
        <v>0</v>
      </c>
      <c r="BH131" s="255">
        <f>IF(N131="sníž. přenesená",J131,0)</f>
        <v>0</v>
      </c>
      <c r="BI131" s="255">
        <f>IF(N131="nulová",J131,0)</f>
        <v>0</v>
      </c>
      <c r="BJ131" s="17" t="s">
        <v>81</v>
      </c>
      <c r="BK131" s="255">
        <f>ROUND(I131*H131,2)</f>
        <v>0</v>
      </c>
      <c r="BL131" s="17" t="s">
        <v>144</v>
      </c>
      <c r="BM131" s="254" t="s">
        <v>204</v>
      </c>
    </row>
    <row r="132" s="2" customFormat="1" ht="16.5" customHeight="1">
      <c r="A132" s="38"/>
      <c r="B132" s="39"/>
      <c r="C132" s="243" t="s">
        <v>177</v>
      </c>
      <c r="D132" s="243" t="s">
        <v>139</v>
      </c>
      <c r="E132" s="244" t="s">
        <v>1122</v>
      </c>
      <c r="F132" s="245" t="s">
        <v>1123</v>
      </c>
      <c r="G132" s="246" t="s">
        <v>962</v>
      </c>
      <c r="H132" s="247">
        <v>1</v>
      </c>
      <c r="I132" s="248"/>
      <c r="J132" s="249">
        <f>ROUND(I132*H132,2)</f>
        <v>0</v>
      </c>
      <c r="K132" s="245" t="s">
        <v>1</v>
      </c>
      <c r="L132" s="44"/>
      <c r="M132" s="250" t="s">
        <v>1</v>
      </c>
      <c r="N132" s="251" t="s">
        <v>38</v>
      </c>
      <c r="O132" s="91"/>
      <c r="P132" s="252">
        <f>O132*H132</f>
        <v>0</v>
      </c>
      <c r="Q132" s="252">
        <v>0</v>
      </c>
      <c r="R132" s="252">
        <f>Q132*H132</f>
        <v>0</v>
      </c>
      <c r="S132" s="252">
        <v>0</v>
      </c>
      <c r="T132" s="253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4" t="s">
        <v>144</v>
      </c>
      <c r="AT132" s="254" t="s">
        <v>139</v>
      </c>
      <c r="AU132" s="254" t="s">
        <v>81</v>
      </c>
      <c r="AY132" s="17" t="s">
        <v>137</v>
      </c>
      <c r="BE132" s="255">
        <f>IF(N132="základní",J132,0)</f>
        <v>0</v>
      </c>
      <c r="BF132" s="255">
        <f>IF(N132="snížená",J132,0)</f>
        <v>0</v>
      </c>
      <c r="BG132" s="255">
        <f>IF(N132="zákl. přenesená",J132,0)</f>
        <v>0</v>
      </c>
      <c r="BH132" s="255">
        <f>IF(N132="sníž. přenesená",J132,0)</f>
        <v>0</v>
      </c>
      <c r="BI132" s="255">
        <f>IF(N132="nulová",J132,0)</f>
        <v>0</v>
      </c>
      <c r="BJ132" s="17" t="s">
        <v>81</v>
      </c>
      <c r="BK132" s="255">
        <f>ROUND(I132*H132,2)</f>
        <v>0</v>
      </c>
      <c r="BL132" s="17" t="s">
        <v>144</v>
      </c>
      <c r="BM132" s="254" t="s">
        <v>223</v>
      </c>
    </row>
    <row r="133" s="2" customFormat="1" ht="16.5" customHeight="1">
      <c r="A133" s="38"/>
      <c r="B133" s="39"/>
      <c r="C133" s="243" t="s">
        <v>182</v>
      </c>
      <c r="D133" s="243" t="s">
        <v>139</v>
      </c>
      <c r="E133" s="244" t="s">
        <v>1124</v>
      </c>
      <c r="F133" s="245" t="s">
        <v>1125</v>
      </c>
      <c r="G133" s="246" t="s">
        <v>962</v>
      </c>
      <c r="H133" s="247">
        <v>1</v>
      </c>
      <c r="I133" s="248"/>
      <c r="J133" s="249">
        <f>ROUND(I133*H133,2)</f>
        <v>0</v>
      </c>
      <c r="K133" s="245" t="s">
        <v>1</v>
      </c>
      <c r="L133" s="44"/>
      <c r="M133" s="250" t="s">
        <v>1</v>
      </c>
      <c r="N133" s="251" t="s">
        <v>38</v>
      </c>
      <c r="O133" s="91"/>
      <c r="P133" s="252">
        <f>O133*H133</f>
        <v>0</v>
      </c>
      <c r="Q133" s="252">
        <v>0</v>
      </c>
      <c r="R133" s="252">
        <f>Q133*H133</f>
        <v>0</v>
      </c>
      <c r="S133" s="252">
        <v>0</v>
      </c>
      <c r="T133" s="25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4" t="s">
        <v>144</v>
      </c>
      <c r="AT133" s="254" t="s">
        <v>139</v>
      </c>
      <c r="AU133" s="254" t="s">
        <v>81</v>
      </c>
      <c r="AY133" s="17" t="s">
        <v>137</v>
      </c>
      <c r="BE133" s="255">
        <f>IF(N133="základní",J133,0)</f>
        <v>0</v>
      </c>
      <c r="BF133" s="255">
        <f>IF(N133="snížená",J133,0)</f>
        <v>0</v>
      </c>
      <c r="BG133" s="255">
        <f>IF(N133="zákl. přenesená",J133,0)</f>
        <v>0</v>
      </c>
      <c r="BH133" s="255">
        <f>IF(N133="sníž. přenesená",J133,0)</f>
        <v>0</v>
      </c>
      <c r="BI133" s="255">
        <f>IF(N133="nulová",J133,0)</f>
        <v>0</v>
      </c>
      <c r="BJ133" s="17" t="s">
        <v>81</v>
      </c>
      <c r="BK133" s="255">
        <f>ROUND(I133*H133,2)</f>
        <v>0</v>
      </c>
      <c r="BL133" s="17" t="s">
        <v>144</v>
      </c>
      <c r="BM133" s="254" t="s">
        <v>231</v>
      </c>
    </row>
    <row r="134" s="2" customFormat="1" ht="16.5" customHeight="1">
      <c r="A134" s="38"/>
      <c r="B134" s="39"/>
      <c r="C134" s="243" t="s">
        <v>188</v>
      </c>
      <c r="D134" s="243" t="s">
        <v>139</v>
      </c>
      <c r="E134" s="244" t="s">
        <v>1126</v>
      </c>
      <c r="F134" s="245" t="s">
        <v>1127</v>
      </c>
      <c r="G134" s="246" t="s">
        <v>962</v>
      </c>
      <c r="H134" s="247">
        <v>1</v>
      </c>
      <c r="I134" s="248"/>
      <c r="J134" s="249">
        <f>ROUND(I134*H134,2)</f>
        <v>0</v>
      </c>
      <c r="K134" s="245" t="s">
        <v>1</v>
      </c>
      <c r="L134" s="44"/>
      <c r="M134" s="250" t="s">
        <v>1</v>
      </c>
      <c r="N134" s="251" t="s">
        <v>38</v>
      </c>
      <c r="O134" s="91"/>
      <c r="P134" s="252">
        <f>O134*H134</f>
        <v>0</v>
      </c>
      <c r="Q134" s="252">
        <v>0</v>
      </c>
      <c r="R134" s="252">
        <f>Q134*H134</f>
        <v>0</v>
      </c>
      <c r="S134" s="252">
        <v>0</v>
      </c>
      <c r="T134" s="253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4" t="s">
        <v>144</v>
      </c>
      <c r="AT134" s="254" t="s">
        <v>139</v>
      </c>
      <c r="AU134" s="254" t="s">
        <v>81</v>
      </c>
      <c r="AY134" s="17" t="s">
        <v>137</v>
      </c>
      <c r="BE134" s="255">
        <f>IF(N134="základní",J134,0)</f>
        <v>0</v>
      </c>
      <c r="BF134" s="255">
        <f>IF(N134="snížená",J134,0)</f>
        <v>0</v>
      </c>
      <c r="BG134" s="255">
        <f>IF(N134="zákl. přenesená",J134,0)</f>
        <v>0</v>
      </c>
      <c r="BH134" s="255">
        <f>IF(N134="sníž. přenesená",J134,0)</f>
        <v>0</v>
      </c>
      <c r="BI134" s="255">
        <f>IF(N134="nulová",J134,0)</f>
        <v>0</v>
      </c>
      <c r="BJ134" s="17" t="s">
        <v>81</v>
      </c>
      <c r="BK134" s="255">
        <f>ROUND(I134*H134,2)</f>
        <v>0</v>
      </c>
      <c r="BL134" s="17" t="s">
        <v>144</v>
      </c>
      <c r="BM134" s="254" t="s">
        <v>255</v>
      </c>
    </row>
    <row r="135" s="2" customFormat="1" ht="24" customHeight="1">
      <c r="A135" s="38"/>
      <c r="B135" s="39"/>
      <c r="C135" s="243" t="s">
        <v>193</v>
      </c>
      <c r="D135" s="243" t="s">
        <v>139</v>
      </c>
      <c r="E135" s="244" t="s">
        <v>1128</v>
      </c>
      <c r="F135" s="245" t="s">
        <v>1129</v>
      </c>
      <c r="G135" s="246" t="s">
        <v>962</v>
      </c>
      <c r="H135" s="247">
        <v>2</v>
      </c>
      <c r="I135" s="248"/>
      <c r="J135" s="249">
        <f>ROUND(I135*H135,2)</f>
        <v>0</v>
      </c>
      <c r="K135" s="245" t="s">
        <v>1</v>
      </c>
      <c r="L135" s="44"/>
      <c r="M135" s="250" t="s">
        <v>1</v>
      </c>
      <c r="N135" s="251" t="s">
        <v>38</v>
      </c>
      <c r="O135" s="91"/>
      <c r="P135" s="252">
        <f>O135*H135</f>
        <v>0</v>
      </c>
      <c r="Q135" s="252">
        <v>0</v>
      </c>
      <c r="R135" s="252">
        <f>Q135*H135</f>
        <v>0</v>
      </c>
      <c r="S135" s="252">
        <v>0</v>
      </c>
      <c r="T135" s="25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4" t="s">
        <v>144</v>
      </c>
      <c r="AT135" s="254" t="s">
        <v>139</v>
      </c>
      <c r="AU135" s="254" t="s">
        <v>81</v>
      </c>
      <c r="AY135" s="17" t="s">
        <v>137</v>
      </c>
      <c r="BE135" s="255">
        <f>IF(N135="základní",J135,0)</f>
        <v>0</v>
      </c>
      <c r="BF135" s="255">
        <f>IF(N135="snížená",J135,0)</f>
        <v>0</v>
      </c>
      <c r="BG135" s="255">
        <f>IF(N135="zákl. přenesená",J135,0)</f>
        <v>0</v>
      </c>
      <c r="BH135" s="255">
        <f>IF(N135="sníž. přenesená",J135,0)</f>
        <v>0</v>
      </c>
      <c r="BI135" s="255">
        <f>IF(N135="nulová",J135,0)</f>
        <v>0</v>
      </c>
      <c r="BJ135" s="17" t="s">
        <v>81</v>
      </c>
      <c r="BK135" s="255">
        <f>ROUND(I135*H135,2)</f>
        <v>0</v>
      </c>
      <c r="BL135" s="17" t="s">
        <v>144</v>
      </c>
      <c r="BM135" s="254" t="s">
        <v>264</v>
      </c>
    </row>
    <row r="136" s="2" customFormat="1" ht="24" customHeight="1">
      <c r="A136" s="38"/>
      <c r="B136" s="39"/>
      <c r="C136" s="243" t="s">
        <v>199</v>
      </c>
      <c r="D136" s="243" t="s">
        <v>139</v>
      </c>
      <c r="E136" s="244" t="s">
        <v>1130</v>
      </c>
      <c r="F136" s="245" t="s">
        <v>1131</v>
      </c>
      <c r="G136" s="246" t="s">
        <v>962</v>
      </c>
      <c r="H136" s="247">
        <v>2</v>
      </c>
      <c r="I136" s="248"/>
      <c r="J136" s="249">
        <f>ROUND(I136*H136,2)</f>
        <v>0</v>
      </c>
      <c r="K136" s="245" t="s">
        <v>1</v>
      </c>
      <c r="L136" s="44"/>
      <c r="M136" s="250" t="s">
        <v>1</v>
      </c>
      <c r="N136" s="251" t="s">
        <v>38</v>
      </c>
      <c r="O136" s="91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4" t="s">
        <v>144</v>
      </c>
      <c r="AT136" s="254" t="s">
        <v>139</v>
      </c>
      <c r="AU136" s="254" t="s">
        <v>81</v>
      </c>
      <c r="AY136" s="17" t="s">
        <v>137</v>
      </c>
      <c r="BE136" s="255">
        <f>IF(N136="základní",J136,0)</f>
        <v>0</v>
      </c>
      <c r="BF136" s="255">
        <f>IF(N136="snížená",J136,0)</f>
        <v>0</v>
      </c>
      <c r="BG136" s="255">
        <f>IF(N136="zákl. přenesená",J136,0)</f>
        <v>0</v>
      </c>
      <c r="BH136" s="255">
        <f>IF(N136="sníž. přenesená",J136,0)</f>
        <v>0</v>
      </c>
      <c r="BI136" s="255">
        <f>IF(N136="nulová",J136,0)</f>
        <v>0</v>
      </c>
      <c r="BJ136" s="17" t="s">
        <v>81</v>
      </c>
      <c r="BK136" s="255">
        <f>ROUND(I136*H136,2)</f>
        <v>0</v>
      </c>
      <c r="BL136" s="17" t="s">
        <v>144</v>
      </c>
      <c r="BM136" s="254" t="s">
        <v>273</v>
      </c>
    </row>
    <row r="137" s="2" customFormat="1" ht="16.5" customHeight="1">
      <c r="A137" s="38"/>
      <c r="B137" s="39"/>
      <c r="C137" s="243" t="s">
        <v>204</v>
      </c>
      <c r="D137" s="243" t="s">
        <v>139</v>
      </c>
      <c r="E137" s="244" t="s">
        <v>1132</v>
      </c>
      <c r="F137" s="245" t="s">
        <v>1133</v>
      </c>
      <c r="G137" s="246" t="s">
        <v>962</v>
      </c>
      <c r="H137" s="247">
        <v>35</v>
      </c>
      <c r="I137" s="248"/>
      <c r="J137" s="249">
        <f>ROUND(I137*H137,2)</f>
        <v>0</v>
      </c>
      <c r="K137" s="245" t="s">
        <v>1</v>
      </c>
      <c r="L137" s="44"/>
      <c r="M137" s="250" t="s">
        <v>1</v>
      </c>
      <c r="N137" s="251" t="s">
        <v>38</v>
      </c>
      <c r="O137" s="91"/>
      <c r="P137" s="252">
        <f>O137*H137</f>
        <v>0</v>
      </c>
      <c r="Q137" s="252">
        <v>0</v>
      </c>
      <c r="R137" s="252">
        <f>Q137*H137</f>
        <v>0</v>
      </c>
      <c r="S137" s="252">
        <v>0</v>
      </c>
      <c r="T137" s="25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4" t="s">
        <v>144</v>
      </c>
      <c r="AT137" s="254" t="s">
        <v>139</v>
      </c>
      <c r="AU137" s="254" t="s">
        <v>81</v>
      </c>
      <c r="AY137" s="17" t="s">
        <v>137</v>
      </c>
      <c r="BE137" s="255">
        <f>IF(N137="základní",J137,0)</f>
        <v>0</v>
      </c>
      <c r="BF137" s="255">
        <f>IF(N137="snížená",J137,0)</f>
        <v>0</v>
      </c>
      <c r="BG137" s="255">
        <f>IF(N137="zákl. přenesená",J137,0)</f>
        <v>0</v>
      </c>
      <c r="BH137" s="255">
        <f>IF(N137="sníž. přenesená",J137,0)</f>
        <v>0</v>
      </c>
      <c r="BI137" s="255">
        <f>IF(N137="nulová",J137,0)</f>
        <v>0</v>
      </c>
      <c r="BJ137" s="17" t="s">
        <v>81</v>
      </c>
      <c r="BK137" s="255">
        <f>ROUND(I137*H137,2)</f>
        <v>0</v>
      </c>
      <c r="BL137" s="17" t="s">
        <v>144</v>
      </c>
      <c r="BM137" s="254" t="s">
        <v>290</v>
      </c>
    </row>
    <row r="138" s="2" customFormat="1" ht="16.5" customHeight="1">
      <c r="A138" s="38"/>
      <c r="B138" s="39"/>
      <c r="C138" s="243" t="s">
        <v>218</v>
      </c>
      <c r="D138" s="243" t="s">
        <v>139</v>
      </c>
      <c r="E138" s="244" t="s">
        <v>1134</v>
      </c>
      <c r="F138" s="245" t="s">
        <v>1135</v>
      </c>
      <c r="G138" s="246" t="s">
        <v>962</v>
      </c>
      <c r="H138" s="247">
        <v>1</v>
      </c>
      <c r="I138" s="248"/>
      <c r="J138" s="249">
        <f>ROUND(I138*H138,2)</f>
        <v>0</v>
      </c>
      <c r="K138" s="245" t="s">
        <v>1</v>
      </c>
      <c r="L138" s="44"/>
      <c r="M138" s="250" t="s">
        <v>1</v>
      </c>
      <c r="N138" s="251" t="s">
        <v>38</v>
      </c>
      <c r="O138" s="91"/>
      <c r="P138" s="252">
        <f>O138*H138</f>
        <v>0</v>
      </c>
      <c r="Q138" s="252">
        <v>0</v>
      </c>
      <c r="R138" s="252">
        <f>Q138*H138</f>
        <v>0</v>
      </c>
      <c r="S138" s="252">
        <v>0</v>
      </c>
      <c r="T138" s="253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4" t="s">
        <v>144</v>
      </c>
      <c r="AT138" s="254" t="s">
        <v>139</v>
      </c>
      <c r="AU138" s="254" t="s">
        <v>81</v>
      </c>
      <c r="AY138" s="17" t="s">
        <v>137</v>
      </c>
      <c r="BE138" s="255">
        <f>IF(N138="základní",J138,0)</f>
        <v>0</v>
      </c>
      <c r="BF138" s="255">
        <f>IF(N138="snížená",J138,0)</f>
        <v>0</v>
      </c>
      <c r="BG138" s="255">
        <f>IF(N138="zákl. přenesená",J138,0)</f>
        <v>0</v>
      </c>
      <c r="BH138" s="255">
        <f>IF(N138="sníž. přenesená",J138,0)</f>
        <v>0</v>
      </c>
      <c r="BI138" s="255">
        <f>IF(N138="nulová",J138,0)</f>
        <v>0</v>
      </c>
      <c r="BJ138" s="17" t="s">
        <v>81</v>
      </c>
      <c r="BK138" s="255">
        <f>ROUND(I138*H138,2)</f>
        <v>0</v>
      </c>
      <c r="BL138" s="17" t="s">
        <v>144</v>
      </c>
      <c r="BM138" s="254" t="s">
        <v>301</v>
      </c>
    </row>
    <row r="139" s="2" customFormat="1" ht="16.5" customHeight="1">
      <c r="A139" s="38"/>
      <c r="B139" s="39"/>
      <c r="C139" s="243" t="s">
        <v>223</v>
      </c>
      <c r="D139" s="243" t="s">
        <v>139</v>
      </c>
      <c r="E139" s="244" t="s">
        <v>1136</v>
      </c>
      <c r="F139" s="245" t="s">
        <v>1137</v>
      </c>
      <c r="G139" s="246" t="s">
        <v>962</v>
      </c>
      <c r="H139" s="247">
        <v>1</v>
      </c>
      <c r="I139" s="248"/>
      <c r="J139" s="249">
        <f>ROUND(I139*H139,2)</f>
        <v>0</v>
      </c>
      <c r="K139" s="245" t="s">
        <v>1</v>
      </c>
      <c r="L139" s="44"/>
      <c r="M139" s="250" t="s">
        <v>1</v>
      </c>
      <c r="N139" s="251" t="s">
        <v>38</v>
      </c>
      <c r="O139" s="91"/>
      <c r="P139" s="252">
        <f>O139*H139</f>
        <v>0</v>
      </c>
      <c r="Q139" s="252">
        <v>0</v>
      </c>
      <c r="R139" s="252">
        <f>Q139*H139</f>
        <v>0</v>
      </c>
      <c r="S139" s="252">
        <v>0</v>
      </c>
      <c r="T139" s="25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4" t="s">
        <v>144</v>
      </c>
      <c r="AT139" s="254" t="s">
        <v>139</v>
      </c>
      <c r="AU139" s="254" t="s">
        <v>81</v>
      </c>
      <c r="AY139" s="17" t="s">
        <v>137</v>
      </c>
      <c r="BE139" s="255">
        <f>IF(N139="základní",J139,0)</f>
        <v>0</v>
      </c>
      <c r="BF139" s="255">
        <f>IF(N139="snížená",J139,0)</f>
        <v>0</v>
      </c>
      <c r="BG139" s="255">
        <f>IF(N139="zákl. přenesená",J139,0)</f>
        <v>0</v>
      </c>
      <c r="BH139" s="255">
        <f>IF(N139="sníž. přenesená",J139,0)</f>
        <v>0</v>
      </c>
      <c r="BI139" s="255">
        <f>IF(N139="nulová",J139,0)</f>
        <v>0</v>
      </c>
      <c r="BJ139" s="17" t="s">
        <v>81</v>
      </c>
      <c r="BK139" s="255">
        <f>ROUND(I139*H139,2)</f>
        <v>0</v>
      </c>
      <c r="BL139" s="17" t="s">
        <v>144</v>
      </c>
      <c r="BM139" s="254" t="s">
        <v>310</v>
      </c>
    </row>
    <row r="140" s="2" customFormat="1" ht="16.5" customHeight="1">
      <c r="A140" s="38"/>
      <c r="B140" s="39"/>
      <c r="C140" s="243" t="s">
        <v>8</v>
      </c>
      <c r="D140" s="243" t="s">
        <v>139</v>
      </c>
      <c r="E140" s="244" t="s">
        <v>1138</v>
      </c>
      <c r="F140" s="245" t="s">
        <v>1139</v>
      </c>
      <c r="G140" s="246" t="s">
        <v>962</v>
      </c>
      <c r="H140" s="247">
        <v>1</v>
      </c>
      <c r="I140" s="248"/>
      <c r="J140" s="249">
        <f>ROUND(I140*H140,2)</f>
        <v>0</v>
      </c>
      <c r="K140" s="245" t="s">
        <v>1</v>
      </c>
      <c r="L140" s="44"/>
      <c r="M140" s="250" t="s">
        <v>1</v>
      </c>
      <c r="N140" s="251" t="s">
        <v>38</v>
      </c>
      <c r="O140" s="91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4" t="s">
        <v>144</v>
      </c>
      <c r="AT140" s="254" t="s">
        <v>139</v>
      </c>
      <c r="AU140" s="254" t="s">
        <v>81</v>
      </c>
      <c r="AY140" s="17" t="s">
        <v>137</v>
      </c>
      <c r="BE140" s="255">
        <f>IF(N140="základní",J140,0)</f>
        <v>0</v>
      </c>
      <c r="BF140" s="255">
        <f>IF(N140="snížená",J140,0)</f>
        <v>0</v>
      </c>
      <c r="BG140" s="255">
        <f>IF(N140="zákl. přenesená",J140,0)</f>
        <v>0</v>
      </c>
      <c r="BH140" s="255">
        <f>IF(N140="sníž. přenesená",J140,0)</f>
        <v>0</v>
      </c>
      <c r="BI140" s="255">
        <f>IF(N140="nulová",J140,0)</f>
        <v>0</v>
      </c>
      <c r="BJ140" s="17" t="s">
        <v>81</v>
      </c>
      <c r="BK140" s="255">
        <f>ROUND(I140*H140,2)</f>
        <v>0</v>
      </c>
      <c r="BL140" s="17" t="s">
        <v>144</v>
      </c>
      <c r="BM140" s="254" t="s">
        <v>324</v>
      </c>
    </row>
    <row r="141" s="2" customFormat="1" ht="16.5" customHeight="1">
      <c r="A141" s="38"/>
      <c r="B141" s="39"/>
      <c r="C141" s="243" t="s">
        <v>231</v>
      </c>
      <c r="D141" s="243" t="s">
        <v>139</v>
      </c>
      <c r="E141" s="244" t="s">
        <v>1140</v>
      </c>
      <c r="F141" s="245" t="s">
        <v>1141</v>
      </c>
      <c r="G141" s="246" t="s">
        <v>962</v>
      </c>
      <c r="H141" s="247">
        <v>1</v>
      </c>
      <c r="I141" s="248"/>
      <c r="J141" s="249">
        <f>ROUND(I141*H141,2)</f>
        <v>0</v>
      </c>
      <c r="K141" s="245" t="s">
        <v>1</v>
      </c>
      <c r="L141" s="44"/>
      <c r="M141" s="250" t="s">
        <v>1</v>
      </c>
      <c r="N141" s="251" t="s">
        <v>38</v>
      </c>
      <c r="O141" s="91"/>
      <c r="P141" s="252">
        <f>O141*H141</f>
        <v>0</v>
      </c>
      <c r="Q141" s="252">
        <v>0</v>
      </c>
      <c r="R141" s="252">
        <f>Q141*H141</f>
        <v>0</v>
      </c>
      <c r="S141" s="252">
        <v>0</v>
      </c>
      <c r="T141" s="25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4" t="s">
        <v>144</v>
      </c>
      <c r="AT141" s="254" t="s">
        <v>139</v>
      </c>
      <c r="AU141" s="254" t="s">
        <v>81</v>
      </c>
      <c r="AY141" s="17" t="s">
        <v>137</v>
      </c>
      <c r="BE141" s="255">
        <f>IF(N141="základní",J141,0)</f>
        <v>0</v>
      </c>
      <c r="BF141" s="255">
        <f>IF(N141="snížená",J141,0)</f>
        <v>0</v>
      </c>
      <c r="BG141" s="255">
        <f>IF(N141="zákl. přenesená",J141,0)</f>
        <v>0</v>
      </c>
      <c r="BH141" s="255">
        <f>IF(N141="sníž. přenesená",J141,0)</f>
        <v>0</v>
      </c>
      <c r="BI141" s="255">
        <f>IF(N141="nulová",J141,0)</f>
        <v>0</v>
      </c>
      <c r="BJ141" s="17" t="s">
        <v>81</v>
      </c>
      <c r="BK141" s="255">
        <f>ROUND(I141*H141,2)</f>
        <v>0</v>
      </c>
      <c r="BL141" s="17" t="s">
        <v>144</v>
      </c>
      <c r="BM141" s="254" t="s">
        <v>332</v>
      </c>
    </row>
    <row r="142" s="2" customFormat="1" ht="16.5" customHeight="1">
      <c r="A142" s="38"/>
      <c r="B142" s="39"/>
      <c r="C142" s="243" t="s">
        <v>250</v>
      </c>
      <c r="D142" s="243" t="s">
        <v>139</v>
      </c>
      <c r="E142" s="244" t="s">
        <v>1142</v>
      </c>
      <c r="F142" s="245" t="s">
        <v>1143</v>
      </c>
      <c r="G142" s="246" t="s">
        <v>962</v>
      </c>
      <c r="H142" s="247">
        <v>1</v>
      </c>
      <c r="I142" s="248"/>
      <c r="J142" s="249">
        <f>ROUND(I142*H142,2)</f>
        <v>0</v>
      </c>
      <c r="K142" s="245" t="s">
        <v>1</v>
      </c>
      <c r="L142" s="44"/>
      <c r="M142" s="250" t="s">
        <v>1</v>
      </c>
      <c r="N142" s="251" t="s">
        <v>38</v>
      </c>
      <c r="O142" s="91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4" t="s">
        <v>144</v>
      </c>
      <c r="AT142" s="254" t="s">
        <v>139</v>
      </c>
      <c r="AU142" s="254" t="s">
        <v>81</v>
      </c>
      <c r="AY142" s="17" t="s">
        <v>137</v>
      </c>
      <c r="BE142" s="255">
        <f>IF(N142="základní",J142,0)</f>
        <v>0</v>
      </c>
      <c r="BF142" s="255">
        <f>IF(N142="snížená",J142,0)</f>
        <v>0</v>
      </c>
      <c r="BG142" s="255">
        <f>IF(N142="zákl. přenesená",J142,0)</f>
        <v>0</v>
      </c>
      <c r="BH142" s="255">
        <f>IF(N142="sníž. přenesená",J142,0)</f>
        <v>0</v>
      </c>
      <c r="BI142" s="255">
        <f>IF(N142="nulová",J142,0)</f>
        <v>0</v>
      </c>
      <c r="BJ142" s="17" t="s">
        <v>81</v>
      </c>
      <c r="BK142" s="255">
        <f>ROUND(I142*H142,2)</f>
        <v>0</v>
      </c>
      <c r="BL142" s="17" t="s">
        <v>144</v>
      </c>
      <c r="BM142" s="254" t="s">
        <v>343</v>
      </c>
    </row>
    <row r="143" s="2" customFormat="1" ht="48" customHeight="1">
      <c r="A143" s="38"/>
      <c r="B143" s="39"/>
      <c r="C143" s="243" t="s">
        <v>255</v>
      </c>
      <c r="D143" s="243" t="s">
        <v>139</v>
      </c>
      <c r="E143" s="244" t="s">
        <v>1144</v>
      </c>
      <c r="F143" s="245" t="s">
        <v>1145</v>
      </c>
      <c r="G143" s="246" t="s">
        <v>962</v>
      </c>
      <c r="H143" s="247">
        <v>1</v>
      </c>
      <c r="I143" s="248"/>
      <c r="J143" s="249">
        <f>ROUND(I143*H143,2)</f>
        <v>0</v>
      </c>
      <c r="K143" s="245" t="s">
        <v>1</v>
      </c>
      <c r="L143" s="44"/>
      <c r="M143" s="250" t="s">
        <v>1</v>
      </c>
      <c r="N143" s="251" t="s">
        <v>38</v>
      </c>
      <c r="O143" s="91"/>
      <c r="P143" s="252">
        <f>O143*H143</f>
        <v>0</v>
      </c>
      <c r="Q143" s="252">
        <v>0</v>
      </c>
      <c r="R143" s="252">
        <f>Q143*H143</f>
        <v>0</v>
      </c>
      <c r="S143" s="252">
        <v>0</v>
      </c>
      <c r="T143" s="25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4" t="s">
        <v>144</v>
      </c>
      <c r="AT143" s="254" t="s">
        <v>139</v>
      </c>
      <c r="AU143" s="254" t="s">
        <v>81</v>
      </c>
      <c r="AY143" s="17" t="s">
        <v>137</v>
      </c>
      <c r="BE143" s="255">
        <f>IF(N143="základní",J143,0)</f>
        <v>0</v>
      </c>
      <c r="BF143" s="255">
        <f>IF(N143="snížená",J143,0)</f>
        <v>0</v>
      </c>
      <c r="BG143" s="255">
        <f>IF(N143="zákl. přenesená",J143,0)</f>
        <v>0</v>
      </c>
      <c r="BH143" s="255">
        <f>IF(N143="sníž. přenesená",J143,0)</f>
        <v>0</v>
      </c>
      <c r="BI143" s="255">
        <f>IF(N143="nulová",J143,0)</f>
        <v>0</v>
      </c>
      <c r="BJ143" s="17" t="s">
        <v>81</v>
      </c>
      <c r="BK143" s="255">
        <f>ROUND(I143*H143,2)</f>
        <v>0</v>
      </c>
      <c r="BL143" s="17" t="s">
        <v>144</v>
      </c>
      <c r="BM143" s="254" t="s">
        <v>357</v>
      </c>
    </row>
    <row r="144" s="2" customFormat="1" ht="16.5" customHeight="1">
      <c r="A144" s="38"/>
      <c r="B144" s="39"/>
      <c r="C144" s="243" t="s">
        <v>260</v>
      </c>
      <c r="D144" s="243" t="s">
        <v>139</v>
      </c>
      <c r="E144" s="244" t="s">
        <v>1146</v>
      </c>
      <c r="F144" s="245" t="s">
        <v>1147</v>
      </c>
      <c r="G144" s="246" t="s">
        <v>962</v>
      </c>
      <c r="H144" s="247">
        <v>3</v>
      </c>
      <c r="I144" s="248"/>
      <c r="J144" s="249">
        <f>ROUND(I144*H144,2)</f>
        <v>0</v>
      </c>
      <c r="K144" s="245" t="s">
        <v>1</v>
      </c>
      <c r="L144" s="44"/>
      <c r="M144" s="250" t="s">
        <v>1</v>
      </c>
      <c r="N144" s="251" t="s">
        <v>38</v>
      </c>
      <c r="O144" s="91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4" t="s">
        <v>144</v>
      </c>
      <c r="AT144" s="254" t="s">
        <v>139</v>
      </c>
      <c r="AU144" s="254" t="s">
        <v>81</v>
      </c>
      <c r="AY144" s="17" t="s">
        <v>137</v>
      </c>
      <c r="BE144" s="255">
        <f>IF(N144="základní",J144,0)</f>
        <v>0</v>
      </c>
      <c r="BF144" s="255">
        <f>IF(N144="snížená",J144,0)</f>
        <v>0</v>
      </c>
      <c r="BG144" s="255">
        <f>IF(N144="zákl. přenesená",J144,0)</f>
        <v>0</v>
      </c>
      <c r="BH144" s="255">
        <f>IF(N144="sníž. přenesená",J144,0)</f>
        <v>0</v>
      </c>
      <c r="BI144" s="255">
        <f>IF(N144="nulová",J144,0)</f>
        <v>0</v>
      </c>
      <c r="BJ144" s="17" t="s">
        <v>81</v>
      </c>
      <c r="BK144" s="255">
        <f>ROUND(I144*H144,2)</f>
        <v>0</v>
      </c>
      <c r="BL144" s="17" t="s">
        <v>144</v>
      </c>
      <c r="BM144" s="254" t="s">
        <v>367</v>
      </c>
    </row>
    <row r="145" s="2" customFormat="1" ht="16.5" customHeight="1">
      <c r="A145" s="38"/>
      <c r="B145" s="39"/>
      <c r="C145" s="243" t="s">
        <v>264</v>
      </c>
      <c r="D145" s="243" t="s">
        <v>139</v>
      </c>
      <c r="E145" s="244" t="s">
        <v>1148</v>
      </c>
      <c r="F145" s="245" t="s">
        <v>1149</v>
      </c>
      <c r="G145" s="246" t="s">
        <v>962</v>
      </c>
      <c r="H145" s="247">
        <v>1</v>
      </c>
      <c r="I145" s="248"/>
      <c r="J145" s="249">
        <f>ROUND(I145*H145,2)</f>
        <v>0</v>
      </c>
      <c r="K145" s="245" t="s">
        <v>1</v>
      </c>
      <c r="L145" s="44"/>
      <c r="M145" s="250" t="s">
        <v>1</v>
      </c>
      <c r="N145" s="251" t="s">
        <v>38</v>
      </c>
      <c r="O145" s="91"/>
      <c r="P145" s="252">
        <f>O145*H145</f>
        <v>0</v>
      </c>
      <c r="Q145" s="252">
        <v>0</v>
      </c>
      <c r="R145" s="252">
        <f>Q145*H145</f>
        <v>0</v>
      </c>
      <c r="S145" s="252">
        <v>0</v>
      </c>
      <c r="T145" s="25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4" t="s">
        <v>144</v>
      </c>
      <c r="AT145" s="254" t="s">
        <v>139</v>
      </c>
      <c r="AU145" s="254" t="s">
        <v>81</v>
      </c>
      <c r="AY145" s="17" t="s">
        <v>137</v>
      </c>
      <c r="BE145" s="255">
        <f>IF(N145="základní",J145,0)</f>
        <v>0</v>
      </c>
      <c r="BF145" s="255">
        <f>IF(N145="snížená",J145,0)</f>
        <v>0</v>
      </c>
      <c r="BG145" s="255">
        <f>IF(N145="zákl. přenesená",J145,0)</f>
        <v>0</v>
      </c>
      <c r="BH145" s="255">
        <f>IF(N145="sníž. přenesená",J145,0)</f>
        <v>0</v>
      </c>
      <c r="BI145" s="255">
        <f>IF(N145="nulová",J145,0)</f>
        <v>0</v>
      </c>
      <c r="BJ145" s="17" t="s">
        <v>81</v>
      </c>
      <c r="BK145" s="255">
        <f>ROUND(I145*H145,2)</f>
        <v>0</v>
      </c>
      <c r="BL145" s="17" t="s">
        <v>144</v>
      </c>
      <c r="BM145" s="254" t="s">
        <v>380</v>
      </c>
    </row>
    <row r="146" s="2" customFormat="1" ht="16.5" customHeight="1">
      <c r="A146" s="38"/>
      <c r="B146" s="39"/>
      <c r="C146" s="243" t="s">
        <v>7</v>
      </c>
      <c r="D146" s="243" t="s">
        <v>139</v>
      </c>
      <c r="E146" s="244" t="s">
        <v>1150</v>
      </c>
      <c r="F146" s="245" t="s">
        <v>1151</v>
      </c>
      <c r="G146" s="246" t="s">
        <v>962</v>
      </c>
      <c r="H146" s="247">
        <v>1</v>
      </c>
      <c r="I146" s="248"/>
      <c r="J146" s="249">
        <f>ROUND(I146*H146,2)</f>
        <v>0</v>
      </c>
      <c r="K146" s="245" t="s">
        <v>1</v>
      </c>
      <c r="L146" s="44"/>
      <c r="M146" s="250" t="s">
        <v>1</v>
      </c>
      <c r="N146" s="251" t="s">
        <v>38</v>
      </c>
      <c r="O146" s="91"/>
      <c r="P146" s="252">
        <f>O146*H146</f>
        <v>0</v>
      </c>
      <c r="Q146" s="252">
        <v>0</v>
      </c>
      <c r="R146" s="252">
        <f>Q146*H146</f>
        <v>0</v>
      </c>
      <c r="S146" s="252">
        <v>0</v>
      </c>
      <c r="T146" s="25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4" t="s">
        <v>144</v>
      </c>
      <c r="AT146" s="254" t="s">
        <v>139</v>
      </c>
      <c r="AU146" s="254" t="s">
        <v>81</v>
      </c>
      <c r="AY146" s="17" t="s">
        <v>137</v>
      </c>
      <c r="BE146" s="255">
        <f>IF(N146="základní",J146,0)</f>
        <v>0</v>
      </c>
      <c r="BF146" s="255">
        <f>IF(N146="snížená",J146,0)</f>
        <v>0</v>
      </c>
      <c r="BG146" s="255">
        <f>IF(N146="zákl. přenesená",J146,0)</f>
        <v>0</v>
      </c>
      <c r="BH146" s="255">
        <f>IF(N146="sníž. přenesená",J146,0)</f>
        <v>0</v>
      </c>
      <c r="BI146" s="255">
        <f>IF(N146="nulová",J146,0)</f>
        <v>0</v>
      </c>
      <c r="BJ146" s="17" t="s">
        <v>81</v>
      </c>
      <c r="BK146" s="255">
        <f>ROUND(I146*H146,2)</f>
        <v>0</v>
      </c>
      <c r="BL146" s="17" t="s">
        <v>144</v>
      </c>
      <c r="BM146" s="254" t="s">
        <v>393</v>
      </c>
    </row>
    <row r="147" s="12" customFormat="1" ht="25.92" customHeight="1">
      <c r="A147" s="12"/>
      <c r="B147" s="227"/>
      <c r="C147" s="228"/>
      <c r="D147" s="229" t="s">
        <v>72</v>
      </c>
      <c r="E147" s="230" t="s">
        <v>1152</v>
      </c>
      <c r="F147" s="230" t="s">
        <v>1153</v>
      </c>
      <c r="G147" s="228"/>
      <c r="H147" s="228"/>
      <c r="I147" s="231"/>
      <c r="J147" s="232">
        <f>BK147</f>
        <v>0</v>
      </c>
      <c r="K147" s="228"/>
      <c r="L147" s="233"/>
      <c r="M147" s="234"/>
      <c r="N147" s="235"/>
      <c r="O147" s="235"/>
      <c r="P147" s="236">
        <v>0</v>
      </c>
      <c r="Q147" s="235"/>
      <c r="R147" s="236">
        <v>0</v>
      </c>
      <c r="S147" s="235"/>
      <c r="T147" s="237"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8" t="s">
        <v>81</v>
      </c>
      <c r="AT147" s="239" t="s">
        <v>72</v>
      </c>
      <c r="AU147" s="239" t="s">
        <v>73</v>
      </c>
      <c r="AY147" s="238" t="s">
        <v>137</v>
      </c>
      <c r="BK147" s="240">
        <v>0</v>
      </c>
    </row>
    <row r="148" s="12" customFormat="1" ht="25.92" customHeight="1">
      <c r="A148" s="12"/>
      <c r="B148" s="227"/>
      <c r="C148" s="228"/>
      <c r="D148" s="229" t="s">
        <v>72</v>
      </c>
      <c r="E148" s="230" t="s">
        <v>1154</v>
      </c>
      <c r="F148" s="230" t="s">
        <v>945</v>
      </c>
      <c r="G148" s="228"/>
      <c r="H148" s="228"/>
      <c r="I148" s="231"/>
      <c r="J148" s="232">
        <f>BK148</f>
        <v>0</v>
      </c>
      <c r="K148" s="228"/>
      <c r="L148" s="233"/>
      <c r="M148" s="234"/>
      <c r="N148" s="235"/>
      <c r="O148" s="235"/>
      <c r="P148" s="236">
        <f>SUM(P149:P153)</f>
        <v>0</v>
      </c>
      <c r="Q148" s="235"/>
      <c r="R148" s="236">
        <f>SUM(R149:R153)</f>
        <v>0</v>
      </c>
      <c r="S148" s="235"/>
      <c r="T148" s="237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8" t="s">
        <v>81</v>
      </c>
      <c r="AT148" s="239" t="s">
        <v>72</v>
      </c>
      <c r="AU148" s="239" t="s">
        <v>73</v>
      </c>
      <c r="AY148" s="238" t="s">
        <v>137</v>
      </c>
      <c r="BK148" s="240">
        <f>SUM(BK149:BK153)</f>
        <v>0</v>
      </c>
    </row>
    <row r="149" s="2" customFormat="1" ht="16.5" customHeight="1">
      <c r="A149" s="38"/>
      <c r="B149" s="39"/>
      <c r="C149" s="243" t="s">
        <v>273</v>
      </c>
      <c r="D149" s="243" t="s">
        <v>139</v>
      </c>
      <c r="E149" s="244" t="s">
        <v>948</v>
      </c>
      <c r="F149" s="245" t="s">
        <v>949</v>
      </c>
      <c r="G149" s="246" t="s">
        <v>185</v>
      </c>
      <c r="H149" s="247">
        <v>20</v>
      </c>
      <c r="I149" s="248"/>
      <c r="J149" s="249">
        <f>ROUND(I149*H149,2)</f>
        <v>0</v>
      </c>
      <c r="K149" s="245" t="s">
        <v>1</v>
      </c>
      <c r="L149" s="44"/>
      <c r="M149" s="250" t="s">
        <v>1</v>
      </c>
      <c r="N149" s="251" t="s">
        <v>38</v>
      </c>
      <c r="O149" s="91"/>
      <c r="P149" s="252">
        <f>O149*H149</f>
        <v>0</v>
      </c>
      <c r="Q149" s="252">
        <v>0</v>
      </c>
      <c r="R149" s="252">
        <f>Q149*H149</f>
        <v>0</v>
      </c>
      <c r="S149" s="252">
        <v>0</v>
      </c>
      <c r="T149" s="25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4" t="s">
        <v>144</v>
      </c>
      <c r="AT149" s="254" t="s">
        <v>139</v>
      </c>
      <c r="AU149" s="254" t="s">
        <v>81</v>
      </c>
      <c r="AY149" s="17" t="s">
        <v>137</v>
      </c>
      <c r="BE149" s="255">
        <f>IF(N149="základní",J149,0)</f>
        <v>0</v>
      </c>
      <c r="BF149" s="255">
        <f>IF(N149="snížená",J149,0)</f>
        <v>0</v>
      </c>
      <c r="BG149" s="255">
        <f>IF(N149="zákl. přenesená",J149,0)</f>
        <v>0</v>
      </c>
      <c r="BH149" s="255">
        <f>IF(N149="sníž. přenesená",J149,0)</f>
        <v>0</v>
      </c>
      <c r="BI149" s="255">
        <f>IF(N149="nulová",J149,0)</f>
        <v>0</v>
      </c>
      <c r="BJ149" s="17" t="s">
        <v>81</v>
      </c>
      <c r="BK149" s="255">
        <f>ROUND(I149*H149,2)</f>
        <v>0</v>
      </c>
      <c r="BL149" s="17" t="s">
        <v>144</v>
      </c>
      <c r="BM149" s="254" t="s">
        <v>400</v>
      </c>
    </row>
    <row r="150" s="2" customFormat="1" ht="16.5" customHeight="1">
      <c r="A150" s="38"/>
      <c r="B150" s="39"/>
      <c r="C150" s="243" t="s">
        <v>280</v>
      </c>
      <c r="D150" s="243" t="s">
        <v>139</v>
      </c>
      <c r="E150" s="244" t="s">
        <v>1155</v>
      </c>
      <c r="F150" s="245" t="s">
        <v>1156</v>
      </c>
      <c r="G150" s="246" t="s">
        <v>185</v>
      </c>
      <c r="H150" s="247">
        <v>15</v>
      </c>
      <c r="I150" s="248"/>
      <c r="J150" s="249">
        <f>ROUND(I150*H150,2)</f>
        <v>0</v>
      </c>
      <c r="K150" s="245" t="s">
        <v>1</v>
      </c>
      <c r="L150" s="44"/>
      <c r="M150" s="250" t="s">
        <v>1</v>
      </c>
      <c r="N150" s="251" t="s">
        <v>38</v>
      </c>
      <c r="O150" s="91"/>
      <c r="P150" s="252">
        <f>O150*H150</f>
        <v>0</v>
      </c>
      <c r="Q150" s="252">
        <v>0</v>
      </c>
      <c r="R150" s="252">
        <f>Q150*H150</f>
        <v>0</v>
      </c>
      <c r="S150" s="252">
        <v>0</v>
      </c>
      <c r="T150" s="25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4" t="s">
        <v>144</v>
      </c>
      <c r="AT150" s="254" t="s">
        <v>139</v>
      </c>
      <c r="AU150" s="254" t="s">
        <v>81</v>
      </c>
      <c r="AY150" s="17" t="s">
        <v>137</v>
      </c>
      <c r="BE150" s="255">
        <f>IF(N150="základní",J150,0)</f>
        <v>0</v>
      </c>
      <c r="BF150" s="255">
        <f>IF(N150="snížená",J150,0)</f>
        <v>0</v>
      </c>
      <c r="BG150" s="255">
        <f>IF(N150="zákl. přenesená",J150,0)</f>
        <v>0</v>
      </c>
      <c r="BH150" s="255">
        <f>IF(N150="sníž. přenesená",J150,0)</f>
        <v>0</v>
      </c>
      <c r="BI150" s="255">
        <f>IF(N150="nulová",J150,0)</f>
        <v>0</v>
      </c>
      <c r="BJ150" s="17" t="s">
        <v>81</v>
      </c>
      <c r="BK150" s="255">
        <f>ROUND(I150*H150,2)</f>
        <v>0</v>
      </c>
      <c r="BL150" s="17" t="s">
        <v>144</v>
      </c>
      <c r="BM150" s="254" t="s">
        <v>413</v>
      </c>
    </row>
    <row r="151" s="2" customFormat="1" ht="16.5" customHeight="1">
      <c r="A151" s="38"/>
      <c r="B151" s="39"/>
      <c r="C151" s="243" t="s">
        <v>290</v>
      </c>
      <c r="D151" s="243" t="s">
        <v>139</v>
      </c>
      <c r="E151" s="244" t="s">
        <v>1157</v>
      </c>
      <c r="F151" s="245" t="s">
        <v>1158</v>
      </c>
      <c r="G151" s="246" t="s">
        <v>185</v>
      </c>
      <c r="H151" s="247">
        <v>45</v>
      </c>
      <c r="I151" s="248"/>
      <c r="J151" s="249">
        <f>ROUND(I151*H151,2)</f>
        <v>0</v>
      </c>
      <c r="K151" s="245" t="s">
        <v>1</v>
      </c>
      <c r="L151" s="44"/>
      <c r="M151" s="250" t="s">
        <v>1</v>
      </c>
      <c r="N151" s="251" t="s">
        <v>38</v>
      </c>
      <c r="O151" s="91"/>
      <c r="P151" s="252">
        <f>O151*H151</f>
        <v>0</v>
      </c>
      <c r="Q151" s="252">
        <v>0</v>
      </c>
      <c r="R151" s="252">
        <f>Q151*H151</f>
        <v>0</v>
      </c>
      <c r="S151" s="252">
        <v>0</v>
      </c>
      <c r="T151" s="25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4" t="s">
        <v>144</v>
      </c>
      <c r="AT151" s="254" t="s">
        <v>139</v>
      </c>
      <c r="AU151" s="254" t="s">
        <v>81</v>
      </c>
      <c r="AY151" s="17" t="s">
        <v>137</v>
      </c>
      <c r="BE151" s="255">
        <f>IF(N151="základní",J151,0)</f>
        <v>0</v>
      </c>
      <c r="BF151" s="255">
        <f>IF(N151="snížená",J151,0)</f>
        <v>0</v>
      </c>
      <c r="BG151" s="255">
        <f>IF(N151="zákl. přenesená",J151,0)</f>
        <v>0</v>
      </c>
      <c r="BH151" s="255">
        <f>IF(N151="sníž. přenesená",J151,0)</f>
        <v>0</v>
      </c>
      <c r="BI151" s="255">
        <f>IF(N151="nulová",J151,0)</f>
        <v>0</v>
      </c>
      <c r="BJ151" s="17" t="s">
        <v>81</v>
      </c>
      <c r="BK151" s="255">
        <f>ROUND(I151*H151,2)</f>
        <v>0</v>
      </c>
      <c r="BL151" s="17" t="s">
        <v>144</v>
      </c>
      <c r="BM151" s="254" t="s">
        <v>426</v>
      </c>
    </row>
    <row r="152" s="2" customFormat="1" ht="16.5" customHeight="1">
      <c r="A152" s="38"/>
      <c r="B152" s="39"/>
      <c r="C152" s="243" t="s">
        <v>295</v>
      </c>
      <c r="D152" s="243" t="s">
        <v>139</v>
      </c>
      <c r="E152" s="244" t="s">
        <v>1159</v>
      </c>
      <c r="F152" s="245" t="s">
        <v>1160</v>
      </c>
      <c r="G152" s="246" t="s">
        <v>185</v>
      </c>
      <c r="H152" s="247">
        <v>15</v>
      </c>
      <c r="I152" s="248"/>
      <c r="J152" s="249">
        <f>ROUND(I152*H152,2)</f>
        <v>0</v>
      </c>
      <c r="K152" s="245" t="s">
        <v>1</v>
      </c>
      <c r="L152" s="44"/>
      <c r="M152" s="250" t="s">
        <v>1</v>
      </c>
      <c r="N152" s="251" t="s">
        <v>38</v>
      </c>
      <c r="O152" s="91"/>
      <c r="P152" s="252">
        <f>O152*H152</f>
        <v>0</v>
      </c>
      <c r="Q152" s="252">
        <v>0</v>
      </c>
      <c r="R152" s="252">
        <f>Q152*H152</f>
        <v>0</v>
      </c>
      <c r="S152" s="252">
        <v>0</v>
      </c>
      <c r="T152" s="25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4" t="s">
        <v>144</v>
      </c>
      <c r="AT152" s="254" t="s">
        <v>139</v>
      </c>
      <c r="AU152" s="254" t="s">
        <v>81</v>
      </c>
      <c r="AY152" s="17" t="s">
        <v>137</v>
      </c>
      <c r="BE152" s="255">
        <f>IF(N152="základní",J152,0)</f>
        <v>0</v>
      </c>
      <c r="BF152" s="255">
        <f>IF(N152="snížená",J152,0)</f>
        <v>0</v>
      </c>
      <c r="BG152" s="255">
        <f>IF(N152="zákl. přenesená",J152,0)</f>
        <v>0</v>
      </c>
      <c r="BH152" s="255">
        <f>IF(N152="sníž. přenesená",J152,0)</f>
        <v>0</v>
      </c>
      <c r="BI152" s="255">
        <f>IF(N152="nulová",J152,0)</f>
        <v>0</v>
      </c>
      <c r="BJ152" s="17" t="s">
        <v>81</v>
      </c>
      <c r="BK152" s="255">
        <f>ROUND(I152*H152,2)</f>
        <v>0</v>
      </c>
      <c r="BL152" s="17" t="s">
        <v>144</v>
      </c>
      <c r="BM152" s="254" t="s">
        <v>434</v>
      </c>
    </row>
    <row r="153" s="2" customFormat="1" ht="16.5" customHeight="1">
      <c r="A153" s="38"/>
      <c r="B153" s="39"/>
      <c r="C153" s="243" t="s">
        <v>301</v>
      </c>
      <c r="D153" s="243" t="s">
        <v>139</v>
      </c>
      <c r="E153" s="244" t="s">
        <v>1161</v>
      </c>
      <c r="F153" s="245" t="s">
        <v>955</v>
      </c>
      <c r="G153" s="246" t="s">
        <v>185</v>
      </c>
      <c r="H153" s="247">
        <v>75</v>
      </c>
      <c r="I153" s="248"/>
      <c r="J153" s="249">
        <f>ROUND(I153*H153,2)</f>
        <v>0</v>
      </c>
      <c r="K153" s="245" t="s">
        <v>1</v>
      </c>
      <c r="L153" s="44"/>
      <c r="M153" s="250" t="s">
        <v>1</v>
      </c>
      <c r="N153" s="251" t="s">
        <v>38</v>
      </c>
      <c r="O153" s="91"/>
      <c r="P153" s="252">
        <f>O153*H153</f>
        <v>0</v>
      </c>
      <c r="Q153" s="252">
        <v>0</v>
      </c>
      <c r="R153" s="252">
        <f>Q153*H153</f>
        <v>0</v>
      </c>
      <c r="S153" s="252">
        <v>0</v>
      </c>
      <c r="T153" s="25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4" t="s">
        <v>144</v>
      </c>
      <c r="AT153" s="254" t="s">
        <v>139</v>
      </c>
      <c r="AU153" s="254" t="s">
        <v>81</v>
      </c>
      <c r="AY153" s="17" t="s">
        <v>137</v>
      </c>
      <c r="BE153" s="255">
        <f>IF(N153="základní",J153,0)</f>
        <v>0</v>
      </c>
      <c r="BF153" s="255">
        <f>IF(N153="snížená",J153,0)</f>
        <v>0</v>
      </c>
      <c r="BG153" s="255">
        <f>IF(N153="zákl. přenesená",J153,0)</f>
        <v>0</v>
      </c>
      <c r="BH153" s="255">
        <f>IF(N153="sníž. přenesená",J153,0)</f>
        <v>0</v>
      </c>
      <c r="BI153" s="255">
        <f>IF(N153="nulová",J153,0)</f>
        <v>0</v>
      </c>
      <c r="BJ153" s="17" t="s">
        <v>81</v>
      </c>
      <c r="BK153" s="255">
        <f>ROUND(I153*H153,2)</f>
        <v>0</v>
      </c>
      <c r="BL153" s="17" t="s">
        <v>144</v>
      </c>
      <c r="BM153" s="254" t="s">
        <v>442</v>
      </c>
    </row>
    <row r="154" s="12" customFormat="1" ht="25.92" customHeight="1">
      <c r="A154" s="12"/>
      <c r="B154" s="227"/>
      <c r="C154" s="228"/>
      <c r="D154" s="229" t="s">
        <v>72</v>
      </c>
      <c r="E154" s="230" t="s">
        <v>1162</v>
      </c>
      <c r="F154" s="230" t="s">
        <v>959</v>
      </c>
      <c r="G154" s="228"/>
      <c r="H154" s="228"/>
      <c r="I154" s="231"/>
      <c r="J154" s="232">
        <f>BK154</f>
        <v>0</v>
      </c>
      <c r="K154" s="228"/>
      <c r="L154" s="233"/>
      <c r="M154" s="234"/>
      <c r="N154" s="235"/>
      <c r="O154" s="235"/>
      <c r="P154" s="236">
        <f>SUM(P155:P166)</f>
        <v>0</v>
      </c>
      <c r="Q154" s="235"/>
      <c r="R154" s="236">
        <f>SUM(R155:R166)</f>
        <v>0</v>
      </c>
      <c r="S154" s="235"/>
      <c r="T154" s="237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8" t="s">
        <v>81</v>
      </c>
      <c r="AT154" s="239" t="s">
        <v>72</v>
      </c>
      <c r="AU154" s="239" t="s">
        <v>73</v>
      </c>
      <c r="AY154" s="238" t="s">
        <v>137</v>
      </c>
      <c r="BK154" s="240">
        <f>SUM(BK155:BK166)</f>
        <v>0</v>
      </c>
    </row>
    <row r="155" s="2" customFormat="1" ht="16.5" customHeight="1">
      <c r="A155" s="38"/>
      <c r="B155" s="39"/>
      <c r="C155" s="243" t="s">
        <v>306</v>
      </c>
      <c r="D155" s="243" t="s">
        <v>139</v>
      </c>
      <c r="E155" s="244" t="s">
        <v>1163</v>
      </c>
      <c r="F155" s="245" t="s">
        <v>961</v>
      </c>
      <c r="G155" s="246" t="s">
        <v>962</v>
      </c>
      <c r="H155" s="247">
        <v>5</v>
      </c>
      <c r="I155" s="248"/>
      <c r="J155" s="249">
        <f>ROUND(I155*H155,2)</f>
        <v>0</v>
      </c>
      <c r="K155" s="245" t="s">
        <v>1</v>
      </c>
      <c r="L155" s="44"/>
      <c r="M155" s="250" t="s">
        <v>1</v>
      </c>
      <c r="N155" s="251" t="s">
        <v>38</v>
      </c>
      <c r="O155" s="91"/>
      <c r="P155" s="252">
        <f>O155*H155</f>
        <v>0</v>
      </c>
      <c r="Q155" s="252">
        <v>0</v>
      </c>
      <c r="R155" s="252">
        <f>Q155*H155</f>
        <v>0</v>
      </c>
      <c r="S155" s="252">
        <v>0</v>
      </c>
      <c r="T155" s="25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4" t="s">
        <v>144</v>
      </c>
      <c r="AT155" s="254" t="s">
        <v>139</v>
      </c>
      <c r="AU155" s="254" t="s">
        <v>81</v>
      </c>
      <c r="AY155" s="17" t="s">
        <v>137</v>
      </c>
      <c r="BE155" s="255">
        <f>IF(N155="základní",J155,0)</f>
        <v>0</v>
      </c>
      <c r="BF155" s="255">
        <f>IF(N155="snížená",J155,0)</f>
        <v>0</v>
      </c>
      <c r="BG155" s="255">
        <f>IF(N155="zákl. přenesená",J155,0)</f>
        <v>0</v>
      </c>
      <c r="BH155" s="255">
        <f>IF(N155="sníž. přenesená",J155,0)</f>
        <v>0</v>
      </c>
      <c r="BI155" s="255">
        <f>IF(N155="nulová",J155,0)</f>
        <v>0</v>
      </c>
      <c r="BJ155" s="17" t="s">
        <v>81</v>
      </c>
      <c r="BK155" s="255">
        <f>ROUND(I155*H155,2)</f>
        <v>0</v>
      </c>
      <c r="BL155" s="17" t="s">
        <v>144</v>
      </c>
      <c r="BM155" s="254" t="s">
        <v>452</v>
      </c>
    </row>
    <row r="156" s="2" customFormat="1" ht="16.5" customHeight="1">
      <c r="A156" s="38"/>
      <c r="B156" s="39"/>
      <c r="C156" s="243" t="s">
        <v>310</v>
      </c>
      <c r="D156" s="243" t="s">
        <v>139</v>
      </c>
      <c r="E156" s="244" t="s">
        <v>987</v>
      </c>
      <c r="F156" s="245" t="s">
        <v>988</v>
      </c>
      <c r="G156" s="246" t="s">
        <v>185</v>
      </c>
      <c r="H156" s="247">
        <v>15</v>
      </c>
      <c r="I156" s="248"/>
      <c r="J156" s="249">
        <f>ROUND(I156*H156,2)</f>
        <v>0</v>
      </c>
      <c r="K156" s="245" t="s">
        <v>1</v>
      </c>
      <c r="L156" s="44"/>
      <c r="M156" s="250" t="s">
        <v>1</v>
      </c>
      <c r="N156" s="251" t="s">
        <v>38</v>
      </c>
      <c r="O156" s="91"/>
      <c r="P156" s="252">
        <f>O156*H156</f>
        <v>0</v>
      </c>
      <c r="Q156" s="252">
        <v>0</v>
      </c>
      <c r="R156" s="252">
        <f>Q156*H156</f>
        <v>0</v>
      </c>
      <c r="S156" s="252">
        <v>0</v>
      </c>
      <c r="T156" s="25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4" t="s">
        <v>144</v>
      </c>
      <c r="AT156" s="254" t="s">
        <v>139</v>
      </c>
      <c r="AU156" s="254" t="s">
        <v>81</v>
      </c>
      <c r="AY156" s="17" t="s">
        <v>137</v>
      </c>
      <c r="BE156" s="255">
        <f>IF(N156="základní",J156,0)</f>
        <v>0</v>
      </c>
      <c r="BF156" s="255">
        <f>IF(N156="snížená",J156,0)</f>
        <v>0</v>
      </c>
      <c r="BG156" s="255">
        <f>IF(N156="zákl. přenesená",J156,0)</f>
        <v>0</v>
      </c>
      <c r="BH156" s="255">
        <f>IF(N156="sníž. přenesená",J156,0)</f>
        <v>0</v>
      </c>
      <c r="BI156" s="255">
        <f>IF(N156="nulová",J156,0)</f>
        <v>0</v>
      </c>
      <c r="BJ156" s="17" t="s">
        <v>81</v>
      </c>
      <c r="BK156" s="255">
        <f>ROUND(I156*H156,2)</f>
        <v>0</v>
      </c>
      <c r="BL156" s="17" t="s">
        <v>144</v>
      </c>
      <c r="BM156" s="254" t="s">
        <v>461</v>
      </c>
    </row>
    <row r="157" s="2" customFormat="1" ht="16.5" customHeight="1">
      <c r="A157" s="38"/>
      <c r="B157" s="39"/>
      <c r="C157" s="243" t="s">
        <v>320</v>
      </c>
      <c r="D157" s="243" t="s">
        <v>139</v>
      </c>
      <c r="E157" s="244" t="s">
        <v>1164</v>
      </c>
      <c r="F157" s="245" t="s">
        <v>1165</v>
      </c>
      <c r="G157" s="246" t="s">
        <v>185</v>
      </c>
      <c r="H157" s="247">
        <v>15</v>
      </c>
      <c r="I157" s="248"/>
      <c r="J157" s="249">
        <f>ROUND(I157*H157,2)</f>
        <v>0</v>
      </c>
      <c r="K157" s="245" t="s">
        <v>1</v>
      </c>
      <c r="L157" s="44"/>
      <c r="M157" s="250" t="s">
        <v>1</v>
      </c>
      <c r="N157" s="251" t="s">
        <v>38</v>
      </c>
      <c r="O157" s="91"/>
      <c r="P157" s="252">
        <f>O157*H157</f>
        <v>0</v>
      </c>
      <c r="Q157" s="252">
        <v>0</v>
      </c>
      <c r="R157" s="252">
        <f>Q157*H157</f>
        <v>0</v>
      </c>
      <c r="S157" s="252">
        <v>0</v>
      </c>
      <c r="T157" s="25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4" t="s">
        <v>144</v>
      </c>
      <c r="AT157" s="254" t="s">
        <v>139</v>
      </c>
      <c r="AU157" s="254" t="s">
        <v>81</v>
      </c>
      <c r="AY157" s="17" t="s">
        <v>137</v>
      </c>
      <c r="BE157" s="255">
        <f>IF(N157="základní",J157,0)</f>
        <v>0</v>
      </c>
      <c r="BF157" s="255">
        <f>IF(N157="snížená",J157,0)</f>
        <v>0</v>
      </c>
      <c r="BG157" s="255">
        <f>IF(N157="zákl. přenesená",J157,0)</f>
        <v>0</v>
      </c>
      <c r="BH157" s="255">
        <f>IF(N157="sníž. přenesená",J157,0)</f>
        <v>0</v>
      </c>
      <c r="BI157" s="255">
        <f>IF(N157="nulová",J157,0)</f>
        <v>0</v>
      </c>
      <c r="BJ157" s="17" t="s">
        <v>81</v>
      </c>
      <c r="BK157" s="255">
        <f>ROUND(I157*H157,2)</f>
        <v>0</v>
      </c>
      <c r="BL157" s="17" t="s">
        <v>144</v>
      </c>
      <c r="BM157" s="254" t="s">
        <v>470</v>
      </c>
    </row>
    <row r="158" s="2" customFormat="1" ht="16.5" customHeight="1">
      <c r="A158" s="38"/>
      <c r="B158" s="39"/>
      <c r="C158" s="243" t="s">
        <v>324</v>
      </c>
      <c r="D158" s="243" t="s">
        <v>139</v>
      </c>
      <c r="E158" s="244" t="s">
        <v>1166</v>
      </c>
      <c r="F158" s="245" t="s">
        <v>1167</v>
      </c>
      <c r="G158" s="246" t="s">
        <v>962</v>
      </c>
      <c r="H158" s="247">
        <v>1</v>
      </c>
      <c r="I158" s="248"/>
      <c r="J158" s="249">
        <f>ROUND(I158*H158,2)</f>
        <v>0</v>
      </c>
      <c r="K158" s="245" t="s">
        <v>1</v>
      </c>
      <c r="L158" s="44"/>
      <c r="M158" s="250" t="s">
        <v>1</v>
      </c>
      <c r="N158" s="251" t="s">
        <v>38</v>
      </c>
      <c r="O158" s="91"/>
      <c r="P158" s="252">
        <f>O158*H158</f>
        <v>0</v>
      </c>
      <c r="Q158" s="252">
        <v>0</v>
      </c>
      <c r="R158" s="252">
        <f>Q158*H158</f>
        <v>0</v>
      </c>
      <c r="S158" s="252">
        <v>0</v>
      </c>
      <c r="T158" s="25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4" t="s">
        <v>144</v>
      </c>
      <c r="AT158" s="254" t="s">
        <v>139</v>
      </c>
      <c r="AU158" s="254" t="s">
        <v>81</v>
      </c>
      <c r="AY158" s="17" t="s">
        <v>137</v>
      </c>
      <c r="BE158" s="255">
        <f>IF(N158="základní",J158,0)</f>
        <v>0</v>
      </c>
      <c r="BF158" s="255">
        <f>IF(N158="snížená",J158,0)</f>
        <v>0</v>
      </c>
      <c r="BG158" s="255">
        <f>IF(N158="zákl. přenesená",J158,0)</f>
        <v>0</v>
      </c>
      <c r="BH158" s="255">
        <f>IF(N158="sníž. přenesená",J158,0)</f>
        <v>0</v>
      </c>
      <c r="BI158" s="255">
        <f>IF(N158="nulová",J158,0)</f>
        <v>0</v>
      </c>
      <c r="BJ158" s="17" t="s">
        <v>81</v>
      </c>
      <c r="BK158" s="255">
        <f>ROUND(I158*H158,2)</f>
        <v>0</v>
      </c>
      <c r="BL158" s="17" t="s">
        <v>144</v>
      </c>
      <c r="BM158" s="254" t="s">
        <v>479</v>
      </c>
    </row>
    <row r="159" s="2" customFormat="1" ht="16.5" customHeight="1">
      <c r="A159" s="38"/>
      <c r="B159" s="39"/>
      <c r="C159" s="243" t="s">
        <v>328</v>
      </c>
      <c r="D159" s="243" t="s">
        <v>139</v>
      </c>
      <c r="E159" s="244" t="s">
        <v>1168</v>
      </c>
      <c r="F159" s="245" t="s">
        <v>1169</v>
      </c>
      <c r="G159" s="246" t="s">
        <v>962</v>
      </c>
      <c r="H159" s="247">
        <v>1</v>
      </c>
      <c r="I159" s="248"/>
      <c r="J159" s="249">
        <f>ROUND(I159*H159,2)</f>
        <v>0</v>
      </c>
      <c r="K159" s="245" t="s">
        <v>1</v>
      </c>
      <c r="L159" s="44"/>
      <c r="M159" s="250" t="s">
        <v>1</v>
      </c>
      <c r="N159" s="251" t="s">
        <v>38</v>
      </c>
      <c r="O159" s="91"/>
      <c r="P159" s="252">
        <f>O159*H159</f>
        <v>0</v>
      </c>
      <c r="Q159" s="252">
        <v>0</v>
      </c>
      <c r="R159" s="252">
        <f>Q159*H159</f>
        <v>0</v>
      </c>
      <c r="S159" s="252">
        <v>0</v>
      </c>
      <c r="T159" s="25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4" t="s">
        <v>144</v>
      </c>
      <c r="AT159" s="254" t="s">
        <v>139</v>
      </c>
      <c r="AU159" s="254" t="s">
        <v>81</v>
      </c>
      <c r="AY159" s="17" t="s">
        <v>137</v>
      </c>
      <c r="BE159" s="255">
        <f>IF(N159="základní",J159,0)</f>
        <v>0</v>
      </c>
      <c r="BF159" s="255">
        <f>IF(N159="snížená",J159,0)</f>
        <v>0</v>
      </c>
      <c r="BG159" s="255">
        <f>IF(N159="zákl. přenesená",J159,0)</f>
        <v>0</v>
      </c>
      <c r="BH159" s="255">
        <f>IF(N159="sníž. přenesená",J159,0)</f>
        <v>0</v>
      </c>
      <c r="BI159" s="255">
        <f>IF(N159="nulová",J159,0)</f>
        <v>0</v>
      </c>
      <c r="BJ159" s="17" t="s">
        <v>81</v>
      </c>
      <c r="BK159" s="255">
        <f>ROUND(I159*H159,2)</f>
        <v>0</v>
      </c>
      <c r="BL159" s="17" t="s">
        <v>144</v>
      </c>
      <c r="BM159" s="254" t="s">
        <v>487</v>
      </c>
    </row>
    <row r="160" s="2" customFormat="1" ht="16.5" customHeight="1">
      <c r="A160" s="38"/>
      <c r="B160" s="39"/>
      <c r="C160" s="243" t="s">
        <v>332</v>
      </c>
      <c r="D160" s="243" t="s">
        <v>139</v>
      </c>
      <c r="E160" s="244" t="s">
        <v>1170</v>
      </c>
      <c r="F160" s="245" t="s">
        <v>1171</v>
      </c>
      <c r="G160" s="246" t="s">
        <v>962</v>
      </c>
      <c r="H160" s="247">
        <v>1</v>
      </c>
      <c r="I160" s="248"/>
      <c r="J160" s="249">
        <f>ROUND(I160*H160,2)</f>
        <v>0</v>
      </c>
      <c r="K160" s="245" t="s">
        <v>1</v>
      </c>
      <c r="L160" s="44"/>
      <c r="M160" s="250" t="s">
        <v>1</v>
      </c>
      <c r="N160" s="251" t="s">
        <v>38</v>
      </c>
      <c r="O160" s="91"/>
      <c r="P160" s="252">
        <f>O160*H160</f>
        <v>0</v>
      </c>
      <c r="Q160" s="252">
        <v>0</v>
      </c>
      <c r="R160" s="252">
        <f>Q160*H160</f>
        <v>0</v>
      </c>
      <c r="S160" s="252">
        <v>0</v>
      </c>
      <c r="T160" s="25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4" t="s">
        <v>144</v>
      </c>
      <c r="AT160" s="254" t="s">
        <v>139</v>
      </c>
      <c r="AU160" s="254" t="s">
        <v>81</v>
      </c>
      <c r="AY160" s="17" t="s">
        <v>137</v>
      </c>
      <c r="BE160" s="255">
        <f>IF(N160="základní",J160,0)</f>
        <v>0</v>
      </c>
      <c r="BF160" s="255">
        <f>IF(N160="snížená",J160,0)</f>
        <v>0</v>
      </c>
      <c r="BG160" s="255">
        <f>IF(N160="zákl. přenesená",J160,0)</f>
        <v>0</v>
      </c>
      <c r="BH160" s="255">
        <f>IF(N160="sníž. přenesená",J160,0)</f>
        <v>0</v>
      </c>
      <c r="BI160" s="255">
        <f>IF(N160="nulová",J160,0)</f>
        <v>0</v>
      </c>
      <c r="BJ160" s="17" t="s">
        <v>81</v>
      </c>
      <c r="BK160" s="255">
        <f>ROUND(I160*H160,2)</f>
        <v>0</v>
      </c>
      <c r="BL160" s="17" t="s">
        <v>144</v>
      </c>
      <c r="BM160" s="254" t="s">
        <v>496</v>
      </c>
    </row>
    <row r="161" s="2" customFormat="1" ht="16.5" customHeight="1">
      <c r="A161" s="38"/>
      <c r="B161" s="39"/>
      <c r="C161" s="243" t="s">
        <v>338</v>
      </c>
      <c r="D161" s="243" t="s">
        <v>139</v>
      </c>
      <c r="E161" s="244" t="s">
        <v>1172</v>
      </c>
      <c r="F161" s="245" t="s">
        <v>1173</v>
      </c>
      <c r="G161" s="246" t="s">
        <v>962</v>
      </c>
      <c r="H161" s="247">
        <v>1</v>
      </c>
      <c r="I161" s="248"/>
      <c r="J161" s="249">
        <f>ROUND(I161*H161,2)</f>
        <v>0</v>
      </c>
      <c r="K161" s="245" t="s">
        <v>1</v>
      </c>
      <c r="L161" s="44"/>
      <c r="M161" s="250" t="s">
        <v>1</v>
      </c>
      <c r="N161" s="251" t="s">
        <v>38</v>
      </c>
      <c r="O161" s="91"/>
      <c r="P161" s="252">
        <f>O161*H161</f>
        <v>0</v>
      </c>
      <c r="Q161" s="252">
        <v>0</v>
      </c>
      <c r="R161" s="252">
        <f>Q161*H161</f>
        <v>0</v>
      </c>
      <c r="S161" s="252">
        <v>0</v>
      </c>
      <c r="T161" s="25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4" t="s">
        <v>144</v>
      </c>
      <c r="AT161" s="254" t="s">
        <v>139</v>
      </c>
      <c r="AU161" s="254" t="s">
        <v>81</v>
      </c>
      <c r="AY161" s="17" t="s">
        <v>137</v>
      </c>
      <c r="BE161" s="255">
        <f>IF(N161="základní",J161,0)</f>
        <v>0</v>
      </c>
      <c r="BF161" s="255">
        <f>IF(N161="snížená",J161,0)</f>
        <v>0</v>
      </c>
      <c r="BG161" s="255">
        <f>IF(N161="zákl. přenesená",J161,0)</f>
        <v>0</v>
      </c>
      <c r="BH161" s="255">
        <f>IF(N161="sníž. přenesená",J161,0)</f>
        <v>0</v>
      </c>
      <c r="BI161" s="255">
        <f>IF(N161="nulová",J161,0)</f>
        <v>0</v>
      </c>
      <c r="BJ161" s="17" t="s">
        <v>81</v>
      </c>
      <c r="BK161" s="255">
        <f>ROUND(I161*H161,2)</f>
        <v>0</v>
      </c>
      <c r="BL161" s="17" t="s">
        <v>144</v>
      </c>
      <c r="BM161" s="254" t="s">
        <v>505</v>
      </c>
    </row>
    <row r="162" s="2" customFormat="1" ht="16.5" customHeight="1">
      <c r="A162" s="38"/>
      <c r="B162" s="39"/>
      <c r="C162" s="243" t="s">
        <v>343</v>
      </c>
      <c r="D162" s="243" t="s">
        <v>139</v>
      </c>
      <c r="E162" s="244" t="s">
        <v>1174</v>
      </c>
      <c r="F162" s="245" t="s">
        <v>1175</v>
      </c>
      <c r="G162" s="246" t="s">
        <v>962</v>
      </c>
      <c r="H162" s="247">
        <v>1</v>
      </c>
      <c r="I162" s="248"/>
      <c r="J162" s="249">
        <f>ROUND(I162*H162,2)</f>
        <v>0</v>
      </c>
      <c r="K162" s="245" t="s">
        <v>1</v>
      </c>
      <c r="L162" s="44"/>
      <c r="M162" s="250" t="s">
        <v>1</v>
      </c>
      <c r="N162" s="251" t="s">
        <v>38</v>
      </c>
      <c r="O162" s="91"/>
      <c r="P162" s="252">
        <f>O162*H162</f>
        <v>0</v>
      </c>
      <c r="Q162" s="252">
        <v>0</v>
      </c>
      <c r="R162" s="252">
        <f>Q162*H162</f>
        <v>0</v>
      </c>
      <c r="S162" s="252">
        <v>0</v>
      </c>
      <c r="T162" s="25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4" t="s">
        <v>144</v>
      </c>
      <c r="AT162" s="254" t="s">
        <v>139</v>
      </c>
      <c r="AU162" s="254" t="s">
        <v>81</v>
      </c>
      <c r="AY162" s="17" t="s">
        <v>137</v>
      </c>
      <c r="BE162" s="255">
        <f>IF(N162="základní",J162,0)</f>
        <v>0</v>
      </c>
      <c r="BF162" s="255">
        <f>IF(N162="snížená",J162,0)</f>
        <v>0</v>
      </c>
      <c r="BG162" s="255">
        <f>IF(N162="zákl. přenesená",J162,0)</f>
        <v>0</v>
      </c>
      <c r="BH162" s="255">
        <f>IF(N162="sníž. přenesená",J162,0)</f>
        <v>0</v>
      </c>
      <c r="BI162" s="255">
        <f>IF(N162="nulová",J162,0)</f>
        <v>0</v>
      </c>
      <c r="BJ162" s="17" t="s">
        <v>81</v>
      </c>
      <c r="BK162" s="255">
        <f>ROUND(I162*H162,2)</f>
        <v>0</v>
      </c>
      <c r="BL162" s="17" t="s">
        <v>144</v>
      </c>
      <c r="BM162" s="254" t="s">
        <v>514</v>
      </c>
    </row>
    <row r="163" s="2" customFormat="1" ht="24" customHeight="1">
      <c r="A163" s="38"/>
      <c r="B163" s="39"/>
      <c r="C163" s="243" t="s">
        <v>349</v>
      </c>
      <c r="D163" s="243" t="s">
        <v>139</v>
      </c>
      <c r="E163" s="244" t="s">
        <v>1176</v>
      </c>
      <c r="F163" s="245" t="s">
        <v>1177</v>
      </c>
      <c r="G163" s="246" t="s">
        <v>962</v>
      </c>
      <c r="H163" s="247">
        <v>1</v>
      </c>
      <c r="I163" s="248"/>
      <c r="J163" s="249">
        <f>ROUND(I163*H163,2)</f>
        <v>0</v>
      </c>
      <c r="K163" s="245" t="s">
        <v>1</v>
      </c>
      <c r="L163" s="44"/>
      <c r="M163" s="250" t="s">
        <v>1</v>
      </c>
      <c r="N163" s="251" t="s">
        <v>38</v>
      </c>
      <c r="O163" s="91"/>
      <c r="P163" s="252">
        <f>O163*H163</f>
        <v>0</v>
      </c>
      <c r="Q163" s="252">
        <v>0</v>
      </c>
      <c r="R163" s="252">
        <f>Q163*H163</f>
        <v>0</v>
      </c>
      <c r="S163" s="252">
        <v>0</v>
      </c>
      <c r="T163" s="25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4" t="s">
        <v>144</v>
      </c>
      <c r="AT163" s="254" t="s">
        <v>139</v>
      </c>
      <c r="AU163" s="254" t="s">
        <v>81</v>
      </c>
      <c r="AY163" s="17" t="s">
        <v>137</v>
      </c>
      <c r="BE163" s="255">
        <f>IF(N163="základní",J163,0)</f>
        <v>0</v>
      </c>
      <c r="BF163" s="255">
        <f>IF(N163="snížená",J163,0)</f>
        <v>0</v>
      </c>
      <c r="BG163" s="255">
        <f>IF(N163="zákl. přenesená",J163,0)</f>
        <v>0</v>
      </c>
      <c r="BH163" s="255">
        <f>IF(N163="sníž. přenesená",J163,0)</f>
        <v>0</v>
      </c>
      <c r="BI163" s="255">
        <f>IF(N163="nulová",J163,0)</f>
        <v>0</v>
      </c>
      <c r="BJ163" s="17" t="s">
        <v>81</v>
      </c>
      <c r="BK163" s="255">
        <f>ROUND(I163*H163,2)</f>
        <v>0</v>
      </c>
      <c r="BL163" s="17" t="s">
        <v>144</v>
      </c>
      <c r="BM163" s="254" t="s">
        <v>523</v>
      </c>
    </row>
    <row r="164" s="2" customFormat="1" ht="16.5" customHeight="1">
      <c r="A164" s="38"/>
      <c r="B164" s="39"/>
      <c r="C164" s="243" t="s">
        <v>357</v>
      </c>
      <c r="D164" s="243" t="s">
        <v>139</v>
      </c>
      <c r="E164" s="244" t="s">
        <v>1178</v>
      </c>
      <c r="F164" s="245" t="s">
        <v>973</v>
      </c>
      <c r="G164" s="246" t="s">
        <v>974</v>
      </c>
      <c r="H164" s="247">
        <v>15</v>
      </c>
      <c r="I164" s="248"/>
      <c r="J164" s="249">
        <f>ROUND(I164*H164,2)</f>
        <v>0</v>
      </c>
      <c r="K164" s="245" t="s">
        <v>1</v>
      </c>
      <c r="L164" s="44"/>
      <c r="M164" s="250" t="s">
        <v>1</v>
      </c>
      <c r="N164" s="251" t="s">
        <v>38</v>
      </c>
      <c r="O164" s="91"/>
      <c r="P164" s="252">
        <f>O164*H164</f>
        <v>0</v>
      </c>
      <c r="Q164" s="252">
        <v>0</v>
      </c>
      <c r="R164" s="252">
        <f>Q164*H164</f>
        <v>0</v>
      </c>
      <c r="S164" s="252">
        <v>0</v>
      </c>
      <c r="T164" s="25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4" t="s">
        <v>144</v>
      </c>
      <c r="AT164" s="254" t="s">
        <v>139</v>
      </c>
      <c r="AU164" s="254" t="s">
        <v>81</v>
      </c>
      <c r="AY164" s="17" t="s">
        <v>137</v>
      </c>
      <c r="BE164" s="255">
        <f>IF(N164="základní",J164,0)</f>
        <v>0</v>
      </c>
      <c r="BF164" s="255">
        <f>IF(N164="snížená",J164,0)</f>
        <v>0</v>
      </c>
      <c r="BG164" s="255">
        <f>IF(N164="zákl. přenesená",J164,0)</f>
        <v>0</v>
      </c>
      <c r="BH164" s="255">
        <f>IF(N164="sníž. přenesená",J164,0)</f>
        <v>0</v>
      </c>
      <c r="BI164" s="255">
        <f>IF(N164="nulová",J164,0)</f>
        <v>0</v>
      </c>
      <c r="BJ164" s="17" t="s">
        <v>81</v>
      </c>
      <c r="BK164" s="255">
        <f>ROUND(I164*H164,2)</f>
        <v>0</v>
      </c>
      <c r="BL164" s="17" t="s">
        <v>144</v>
      </c>
      <c r="BM164" s="254" t="s">
        <v>533</v>
      </c>
    </row>
    <row r="165" s="2" customFormat="1" ht="16.5" customHeight="1">
      <c r="A165" s="38"/>
      <c r="B165" s="39"/>
      <c r="C165" s="243" t="s">
        <v>362</v>
      </c>
      <c r="D165" s="243" t="s">
        <v>139</v>
      </c>
      <c r="E165" s="244" t="s">
        <v>1179</v>
      </c>
      <c r="F165" s="245" t="s">
        <v>1180</v>
      </c>
      <c r="G165" s="246" t="s">
        <v>962</v>
      </c>
      <c r="H165" s="247">
        <v>1</v>
      </c>
      <c r="I165" s="248"/>
      <c r="J165" s="249">
        <f>ROUND(I165*H165,2)</f>
        <v>0</v>
      </c>
      <c r="K165" s="245" t="s">
        <v>1</v>
      </c>
      <c r="L165" s="44"/>
      <c r="M165" s="250" t="s">
        <v>1</v>
      </c>
      <c r="N165" s="251" t="s">
        <v>38</v>
      </c>
      <c r="O165" s="91"/>
      <c r="P165" s="252">
        <f>O165*H165</f>
        <v>0</v>
      </c>
      <c r="Q165" s="252">
        <v>0</v>
      </c>
      <c r="R165" s="252">
        <f>Q165*H165</f>
        <v>0</v>
      </c>
      <c r="S165" s="252">
        <v>0</v>
      </c>
      <c r="T165" s="25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4" t="s">
        <v>144</v>
      </c>
      <c r="AT165" s="254" t="s">
        <v>139</v>
      </c>
      <c r="AU165" s="254" t="s">
        <v>81</v>
      </c>
      <c r="AY165" s="17" t="s">
        <v>137</v>
      </c>
      <c r="BE165" s="255">
        <f>IF(N165="základní",J165,0)</f>
        <v>0</v>
      </c>
      <c r="BF165" s="255">
        <f>IF(N165="snížená",J165,0)</f>
        <v>0</v>
      </c>
      <c r="BG165" s="255">
        <f>IF(N165="zákl. přenesená",J165,0)</f>
        <v>0</v>
      </c>
      <c r="BH165" s="255">
        <f>IF(N165="sníž. přenesená",J165,0)</f>
        <v>0</v>
      </c>
      <c r="BI165" s="255">
        <f>IF(N165="nulová",J165,0)</f>
        <v>0</v>
      </c>
      <c r="BJ165" s="17" t="s">
        <v>81</v>
      </c>
      <c r="BK165" s="255">
        <f>ROUND(I165*H165,2)</f>
        <v>0</v>
      </c>
      <c r="BL165" s="17" t="s">
        <v>144</v>
      </c>
      <c r="BM165" s="254" t="s">
        <v>541</v>
      </c>
    </row>
    <row r="166" s="2" customFormat="1" ht="16.5" customHeight="1">
      <c r="A166" s="38"/>
      <c r="B166" s="39"/>
      <c r="C166" s="243" t="s">
        <v>367</v>
      </c>
      <c r="D166" s="243" t="s">
        <v>139</v>
      </c>
      <c r="E166" s="244" t="s">
        <v>1181</v>
      </c>
      <c r="F166" s="245" t="s">
        <v>969</v>
      </c>
      <c r="G166" s="246" t="s">
        <v>962</v>
      </c>
      <c r="H166" s="247">
        <v>1</v>
      </c>
      <c r="I166" s="248"/>
      <c r="J166" s="249">
        <f>ROUND(I166*H166,2)</f>
        <v>0</v>
      </c>
      <c r="K166" s="245" t="s">
        <v>1</v>
      </c>
      <c r="L166" s="44"/>
      <c r="M166" s="303" t="s">
        <v>1</v>
      </c>
      <c r="N166" s="304" t="s">
        <v>38</v>
      </c>
      <c r="O166" s="305"/>
      <c r="P166" s="306">
        <f>O166*H166</f>
        <v>0</v>
      </c>
      <c r="Q166" s="306">
        <v>0</v>
      </c>
      <c r="R166" s="306">
        <f>Q166*H166</f>
        <v>0</v>
      </c>
      <c r="S166" s="306">
        <v>0</v>
      </c>
      <c r="T166" s="30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4" t="s">
        <v>144</v>
      </c>
      <c r="AT166" s="254" t="s">
        <v>139</v>
      </c>
      <c r="AU166" s="254" t="s">
        <v>81</v>
      </c>
      <c r="AY166" s="17" t="s">
        <v>137</v>
      </c>
      <c r="BE166" s="255">
        <f>IF(N166="základní",J166,0)</f>
        <v>0</v>
      </c>
      <c r="BF166" s="255">
        <f>IF(N166="snížená",J166,0)</f>
        <v>0</v>
      </c>
      <c r="BG166" s="255">
        <f>IF(N166="zákl. přenesená",J166,0)</f>
        <v>0</v>
      </c>
      <c r="BH166" s="255">
        <f>IF(N166="sníž. přenesená",J166,0)</f>
        <v>0</v>
      </c>
      <c r="BI166" s="255">
        <f>IF(N166="nulová",J166,0)</f>
        <v>0</v>
      </c>
      <c r="BJ166" s="17" t="s">
        <v>81</v>
      </c>
      <c r="BK166" s="255">
        <f>ROUND(I166*H166,2)</f>
        <v>0</v>
      </c>
      <c r="BL166" s="17" t="s">
        <v>144</v>
      </c>
      <c r="BM166" s="254" t="s">
        <v>550</v>
      </c>
    </row>
    <row r="167" s="2" customFormat="1" ht="6.96" customHeight="1">
      <c r="A167" s="38"/>
      <c r="B167" s="66"/>
      <c r="C167" s="67"/>
      <c r="D167" s="67"/>
      <c r="E167" s="67"/>
      <c r="F167" s="67"/>
      <c r="G167" s="67"/>
      <c r="H167" s="67"/>
      <c r="I167" s="192"/>
      <c r="J167" s="67"/>
      <c r="K167" s="67"/>
      <c r="L167" s="44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sheetProtection sheet="1" autoFilter="0" formatColumns="0" formatRows="0" objects="1" scenarios="1" spinCount="100000" saltValue="6eRcBgJBb4Eu+ukFjnAe5gntbt8ZWyI0Yv09erICmISxge+hEHvdSkbBF+WJe4STa9rK0A/3JiO1CY6hnJtY2g==" hashValue="bNeM+mugla5Jsy70zyvpZU1NQsFkph/4kdH2bArTM37UVE7BOCObaGqSnk0mI9KqCks2xgoeejVmr9mzXqqurg==" algorithmName="SHA-512" password="CC35"/>
  <autoFilter ref="C123:K1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83</v>
      </c>
    </row>
    <row r="4" s="1" customFormat="1" ht="24.96" customHeight="1">
      <c r="B4" s="20"/>
      <c r="D4" s="150" t="s">
        <v>104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Koněprusy - Vodovodní přivaděč</v>
      </c>
      <c r="F7" s="152"/>
      <c r="G7" s="152"/>
      <c r="H7" s="152"/>
      <c r="I7" s="146"/>
      <c r="L7" s="20"/>
    </row>
    <row r="8" s="2" customFormat="1" ht="12" customHeight="1">
      <c r="A8" s="38"/>
      <c r="B8" s="44"/>
      <c r="C8" s="38"/>
      <c r="D8" s="152" t="s">
        <v>105</v>
      </c>
      <c r="E8" s="38"/>
      <c r="F8" s="38"/>
      <c r="G8" s="38"/>
      <c r="H8" s="38"/>
      <c r="I8" s="15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5" t="s">
        <v>1182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6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6" t="s">
        <v>22</v>
      </c>
      <c r="J12" s="157" t="str">
        <f>'Rekapitulace stavby'!AN8</f>
        <v>17. 9. 2019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6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6" t="s">
        <v>26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27</v>
      </c>
      <c r="E17" s="38"/>
      <c r="F17" s="38"/>
      <c r="G17" s="38"/>
      <c r="H17" s="38"/>
      <c r="I17" s="15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29</v>
      </c>
      <c r="E20" s="38"/>
      <c r="F20" s="38"/>
      <c r="G20" s="38"/>
      <c r="H20" s="38"/>
      <c r="I20" s="156" t="s">
        <v>25</v>
      </c>
      <c r="J20" s="141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tr">
        <f>IF('Rekapitulace stavby'!E17="","",'Rekapitulace stavby'!E17)</f>
        <v xml:space="preserve"> </v>
      </c>
      <c r="F21" s="38"/>
      <c r="G21" s="38"/>
      <c r="H21" s="38"/>
      <c r="I21" s="156" t="s">
        <v>26</v>
      </c>
      <c r="J21" s="141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31</v>
      </c>
      <c r="E23" s="38"/>
      <c r="F23" s="38"/>
      <c r="G23" s="38"/>
      <c r="H23" s="38"/>
      <c r="I23" s="156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6" t="s">
        <v>26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32</v>
      </c>
      <c r="E26" s="38"/>
      <c r="F26" s="38"/>
      <c r="G26" s="38"/>
      <c r="H26" s="38"/>
      <c r="I26" s="15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61"/>
      <c r="J27" s="158"/>
      <c r="K27" s="158"/>
      <c r="L27" s="162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3"/>
      <c r="E29" s="163"/>
      <c r="F29" s="163"/>
      <c r="G29" s="163"/>
      <c r="H29" s="163"/>
      <c r="I29" s="164"/>
      <c r="J29" s="163"/>
      <c r="K29" s="16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5" t="s">
        <v>33</v>
      </c>
      <c r="E30" s="38"/>
      <c r="F30" s="38"/>
      <c r="G30" s="38"/>
      <c r="H30" s="38"/>
      <c r="I30" s="154"/>
      <c r="J30" s="166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7" t="s">
        <v>35</v>
      </c>
      <c r="G32" s="38"/>
      <c r="H32" s="38"/>
      <c r="I32" s="168" t="s">
        <v>34</v>
      </c>
      <c r="J32" s="167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9" t="s">
        <v>37</v>
      </c>
      <c r="E33" s="152" t="s">
        <v>38</v>
      </c>
      <c r="F33" s="170">
        <f>ROUND((SUM(BE117:BE129)),  2)</f>
        <v>0</v>
      </c>
      <c r="G33" s="38"/>
      <c r="H33" s="38"/>
      <c r="I33" s="171">
        <v>0.20999999999999999</v>
      </c>
      <c r="J33" s="170">
        <f>ROUND(((SUM(BE117:BE129))*I33),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39</v>
      </c>
      <c r="F34" s="170">
        <f>ROUND((SUM(BF117:BF129)),  2)</f>
        <v>0</v>
      </c>
      <c r="G34" s="38"/>
      <c r="H34" s="38"/>
      <c r="I34" s="171">
        <v>0.14999999999999999</v>
      </c>
      <c r="J34" s="170">
        <f>ROUND(((SUM(BF117:BF129))*I34),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40</v>
      </c>
      <c r="F35" s="170">
        <f>ROUND((SUM(BG117:BG129)),  2)</f>
        <v>0</v>
      </c>
      <c r="G35" s="38"/>
      <c r="H35" s="38"/>
      <c r="I35" s="171">
        <v>0.20999999999999999</v>
      </c>
      <c r="J35" s="17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41</v>
      </c>
      <c r="F36" s="170">
        <f>ROUND((SUM(BH117:BH129)),  2)</f>
        <v>0</v>
      </c>
      <c r="G36" s="38"/>
      <c r="H36" s="38"/>
      <c r="I36" s="171">
        <v>0.14999999999999999</v>
      </c>
      <c r="J36" s="17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42</v>
      </c>
      <c r="F37" s="170">
        <f>ROUND((SUM(BI117:BI129)),  2)</f>
        <v>0</v>
      </c>
      <c r="G37" s="38"/>
      <c r="H37" s="38"/>
      <c r="I37" s="171">
        <v>0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2"/>
      <c r="D39" s="173" t="s">
        <v>43</v>
      </c>
      <c r="E39" s="174"/>
      <c r="F39" s="174"/>
      <c r="G39" s="175" t="s">
        <v>44</v>
      </c>
      <c r="H39" s="176" t="s">
        <v>45</v>
      </c>
      <c r="I39" s="177"/>
      <c r="J39" s="178">
        <f>SUM(J30:J37)</f>
        <v>0</v>
      </c>
      <c r="K39" s="179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6"/>
      <c r="L41" s="20"/>
    </row>
    <row r="42" s="1" customFormat="1" ht="14.4" customHeight="1">
      <c r="B42" s="20"/>
      <c r="I42" s="146"/>
      <c r="L42" s="20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Koněprusy - Vodovodní přivaděč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101 - VON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56" t="s">
        <v>22</v>
      </c>
      <c r="J89" s="79" t="str">
        <f>IF(J12="","",J12)</f>
        <v>17. 9. 2019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56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56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7" t="s">
        <v>108</v>
      </c>
      <c r="D94" s="198"/>
      <c r="E94" s="198"/>
      <c r="F94" s="198"/>
      <c r="G94" s="198"/>
      <c r="H94" s="198"/>
      <c r="I94" s="199"/>
      <c r="J94" s="200" t="s">
        <v>109</v>
      </c>
      <c r="K94" s="19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1" t="s">
        <v>110</v>
      </c>
      <c r="D96" s="40"/>
      <c r="E96" s="40"/>
      <c r="F96" s="40"/>
      <c r="G96" s="40"/>
      <c r="H96" s="40"/>
      <c r="I96" s="154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111</v>
      </c>
    </row>
    <row r="97" s="9" customFormat="1" ht="24.96" customHeight="1">
      <c r="A97" s="9"/>
      <c r="B97" s="202"/>
      <c r="C97" s="203"/>
      <c r="D97" s="204" t="s">
        <v>1183</v>
      </c>
      <c r="E97" s="205"/>
      <c r="F97" s="205"/>
      <c r="G97" s="205"/>
      <c r="H97" s="205"/>
      <c r="I97" s="206"/>
      <c r="J97" s="207">
        <f>J118</f>
        <v>0</v>
      </c>
      <c r="K97" s="203"/>
      <c r="L97" s="20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154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192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195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122</v>
      </c>
      <c r="D104" s="40"/>
      <c r="E104" s="40"/>
      <c r="F104" s="40"/>
      <c r="G104" s="40"/>
      <c r="H104" s="40"/>
      <c r="I104" s="154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15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15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96" t="str">
        <f>E7</f>
        <v>Koněprusy - Vodovodní přivaděč</v>
      </c>
      <c r="F107" s="32"/>
      <c r="G107" s="32"/>
      <c r="H107" s="32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105</v>
      </c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101 - VON</v>
      </c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156" t="s">
        <v>22</v>
      </c>
      <c r="J111" s="79" t="str">
        <f>IF(J12="","",J12)</f>
        <v>17. 9. 2019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 xml:space="preserve"> </v>
      </c>
      <c r="G113" s="40"/>
      <c r="H113" s="40"/>
      <c r="I113" s="156" t="s">
        <v>29</v>
      </c>
      <c r="J113" s="36" t="str">
        <f>E21</f>
        <v xml:space="preserve"> 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40"/>
      <c r="E114" s="40"/>
      <c r="F114" s="27" t="str">
        <f>IF(E18="","",E18)</f>
        <v>Vyplň údaj</v>
      </c>
      <c r="G114" s="40"/>
      <c r="H114" s="40"/>
      <c r="I114" s="156" t="s">
        <v>31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215"/>
      <c r="B116" s="216"/>
      <c r="C116" s="217" t="s">
        <v>123</v>
      </c>
      <c r="D116" s="218" t="s">
        <v>58</v>
      </c>
      <c r="E116" s="218" t="s">
        <v>54</v>
      </c>
      <c r="F116" s="218" t="s">
        <v>55</v>
      </c>
      <c r="G116" s="218" t="s">
        <v>124</v>
      </c>
      <c r="H116" s="218" t="s">
        <v>125</v>
      </c>
      <c r="I116" s="219" t="s">
        <v>126</v>
      </c>
      <c r="J116" s="218" t="s">
        <v>109</v>
      </c>
      <c r="K116" s="220" t="s">
        <v>127</v>
      </c>
      <c r="L116" s="221"/>
      <c r="M116" s="100" t="s">
        <v>1</v>
      </c>
      <c r="N116" s="101" t="s">
        <v>37</v>
      </c>
      <c r="O116" s="101" t="s">
        <v>128</v>
      </c>
      <c r="P116" s="101" t="s">
        <v>129</v>
      </c>
      <c r="Q116" s="101" t="s">
        <v>130</v>
      </c>
      <c r="R116" s="101" t="s">
        <v>131</v>
      </c>
      <c r="S116" s="101" t="s">
        <v>132</v>
      </c>
      <c r="T116" s="102" t="s">
        <v>133</v>
      </c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</row>
    <row r="117" s="2" customFormat="1" ht="22.8" customHeight="1">
      <c r="A117" s="38"/>
      <c r="B117" s="39"/>
      <c r="C117" s="107" t="s">
        <v>134</v>
      </c>
      <c r="D117" s="40"/>
      <c r="E117" s="40"/>
      <c r="F117" s="40"/>
      <c r="G117" s="40"/>
      <c r="H117" s="40"/>
      <c r="I117" s="154"/>
      <c r="J117" s="222">
        <f>BK117</f>
        <v>0</v>
      </c>
      <c r="K117" s="40"/>
      <c r="L117" s="44"/>
      <c r="M117" s="103"/>
      <c r="N117" s="223"/>
      <c r="O117" s="104"/>
      <c r="P117" s="224">
        <f>P118</f>
        <v>0</v>
      </c>
      <c r="Q117" s="104"/>
      <c r="R117" s="224">
        <f>R118</f>
        <v>0</v>
      </c>
      <c r="S117" s="104"/>
      <c r="T117" s="225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72</v>
      </c>
      <c r="AU117" s="17" t="s">
        <v>111</v>
      </c>
      <c r="BK117" s="226">
        <f>BK118</f>
        <v>0</v>
      </c>
    </row>
    <row r="118" s="12" customFormat="1" ht="25.92" customHeight="1">
      <c r="A118" s="12"/>
      <c r="B118" s="227"/>
      <c r="C118" s="228"/>
      <c r="D118" s="229" t="s">
        <v>72</v>
      </c>
      <c r="E118" s="230" t="s">
        <v>1184</v>
      </c>
      <c r="F118" s="230" t="s">
        <v>1185</v>
      </c>
      <c r="G118" s="228"/>
      <c r="H118" s="228"/>
      <c r="I118" s="231"/>
      <c r="J118" s="232">
        <f>BK118</f>
        <v>0</v>
      </c>
      <c r="K118" s="228"/>
      <c r="L118" s="233"/>
      <c r="M118" s="234"/>
      <c r="N118" s="235"/>
      <c r="O118" s="235"/>
      <c r="P118" s="236">
        <f>SUM(P119:P129)</f>
        <v>0</v>
      </c>
      <c r="Q118" s="235"/>
      <c r="R118" s="236">
        <f>SUM(R119:R129)</f>
        <v>0</v>
      </c>
      <c r="S118" s="235"/>
      <c r="T118" s="237">
        <f>SUM(T119:T129)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38" t="s">
        <v>166</v>
      </c>
      <c r="AT118" s="239" t="s">
        <v>72</v>
      </c>
      <c r="AU118" s="239" t="s">
        <v>73</v>
      </c>
      <c r="AY118" s="238" t="s">
        <v>137</v>
      </c>
      <c r="BK118" s="240">
        <f>SUM(BK119:BK129)</f>
        <v>0</v>
      </c>
    </row>
    <row r="119" s="2" customFormat="1" ht="16.5" customHeight="1">
      <c r="A119" s="38"/>
      <c r="B119" s="39"/>
      <c r="C119" s="243" t="s">
        <v>81</v>
      </c>
      <c r="D119" s="243" t="s">
        <v>139</v>
      </c>
      <c r="E119" s="244" t="s">
        <v>1186</v>
      </c>
      <c r="F119" s="245" t="s">
        <v>1187</v>
      </c>
      <c r="G119" s="246" t="s">
        <v>856</v>
      </c>
      <c r="H119" s="247">
        <v>1</v>
      </c>
      <c r="I119" s="248"/>
      <c r="J119" s="249">
        <f>ROUND(I119*H119,2)</f>
        <v>0</v>
      </c>
      <c r="K119" s="245" t="s">
        <v>1</v>
      </c>
      <c r="L119" s="44"/>
      <c r="M119" s="250" t="s">
        <v>1</v>
      </c>
      <c r="N119" s="251" t="s">
        <v>38</v>
      </c>
      <c r="O119" s="91"/>
      <c r="P119" s="252">
        <f>O119*H119</f>
        <v>0</v>
      </c>
      <c r="Q119" s="252">
        <v>0</v>
      </c>
      <c r="R119" s="252">
        <f>Q119*H119</f>
        <v>0</v>
      </c>
      <c r="S119" s="252">
        <v>0</v>
      </c>
      <c r="T119" s="253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54" t="s">
        <v>144</v>
      </c>
      <c r="AT119" s="254" t="s">
        <v>139</v>
      </c>
      <c r="AU119" s="254" t="s">
        <v>81</v>
      </c>
      <c r="AY119" s="17" t="s">
        <v>137</v>
      </c>
      <c r="BE119" s="255">
        <f>IF(N119="základní",J119,0)</f>
        <v>0</v>
      </c>
      <c r="BF119" s="255">
        <f>IF(N119="snížená",J119,0)</f>
        <v>0</v>
      </c>
      <c r="BG119" s="255">
        <f>IF(N119="zákl. přenesená",J119,0)</f>
        <v>0</v>
      </c>
      <c r="BH119" s="255">
        <f>IF(N119="sníž. přenesená",J119,0)</f>
        <v>0</v>
      </c>
      <c r="BI119" s="255">
        <f>IF(N119="nulová",J119,0)</f>
        <v>0</v>
      </c>
      <c r="BJ119" s="17" t="s">
        <v>81</v>
      </c>
      <c r="BK119" s="255">
        <f>ROUND(I119*H119,2)</f>
        <v>0</v>
      </c>
      <c r="BL119" s="17" t="s">
        <v>144</v>
      </c>
      <c r="BM119" s="254" t="s">
        <v>1188</v>
      </c>
    </row>
    <row r="120" s="2" customFormat="1" ht="24" customHeight="1">
      <c r="A120" s="38"/>
      <c r="B120" s="39"/>
      <c r="C120" s="243" t="s">
        <v>83</v>
      </c>
      <c r="D120" s="243" t="s">
        <v>139</v>
      </c>
      <c r="E120" s="244" t="s">
        <v>1189</v>
      </c>
      <c r="F120" s="245" t="s">
        <v>1190</v>
      </c>
      <c r="G120" s="246" t="s">
        <v>856</v>
      </c>
      <c r="H120" s="247">
        <v>1</v>
      </c>
      <c r="I120" s="248"/>
      <c r="J120" s="249">
        <f>ROUND(I120*H120,2)</f>
        <v>0</v>
      </c>
      <c r="K120" s="245" t="s">
        <v>1</v>
      </c>
      <c r="L120" s="44"/>
      <c r="M120" s="250" t="s">
        <v>1</v>
      </c>
      <c r="N120" s="251" t="s">
        <v>38</v>
      </c>
      <c r="O120" s="91"/>
      <c r="P120" s="252">
        <f>O120*H120</f>
        <v>0</v>
      </c>
      <c r="Q120" s="252">
        <v>0</v>
      </c>
      <c r="R120" s="252">
        <f>Q120*H120</f>
        <v>0</v>
      </c>
      <c r="S120" s="252">
        <v>0</v>
      </c>
      <c r="T120" s="253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54" t="s">
        <v>144</v>
      </c>
      <c r="AT120" s="254" t="s">
        <v>139</v>
      </c>
      <c r="AU120" s="254" t="s">
        <v>81</v>
      </c>
      <c r="AY120" s="17" t="s">
        <v>137</v>
      </c>
      <c r="BE120" s="255">
        <f>IF(N120="základní",J120,0)</f>
        <v>0</v>
      </c>
      <c r="BF120" s="255">
        <f>IF(N120="snížená",J120,0)</f>
        <v>0</v>
      </c>
      <c r="BG120" s="255">
        <f>IF(N120="zákl. přenesená",J120,0)</f>
        <v>0</v>
      </c>
      <c r="BH120" s="255">
        <f>IF(N120="sníž. přenesená",J120,0)</f>
        <v>0</v>
      </c>
      <c r="BI120" s="255">
        <f>IF(N120="nulová",J120,0)</f>
        <v>0</v>
      </c>
      <c r="BJ120" s="17" t="s">
        <v>81</v>
      </c>
      <c r="BK120" s="255">
        <f>ROUND(I120*H120,2)</f>
        <v>0</v>
      </c>
      <c r="BL120" s="17" t="s">
        <v>144</v>
      </c>
      <c r="BM120" s="254" t="s">
        <v>1191</v>
      </c>
    </row>
    <row r="121" s="2" customFormat="1" ht="16.5" customHeight="1">
      <c r="A121" s="38"/>
      <c r="B121" s="39"/>
      <c r="C121" s="243" t="s">
        <v>156</v>
      </c>
      <c r="D121" s="243" t="s">
        <v>139</v>
      </c>
      <c r="E121" s="244" t="s">
        <v>1192</v>
      </c>
      <c r="F121" s="245" t="s">
        <v>1193</v>
      </c>
      <c r="G121" s="246" t="s">
        <v>856</v>
      </c>
      <c r="H121" s="247">
        <v>1</v>
      </c>
      <c r="I121" s="248"/>
      <c r="J121" s="249">
        <f>ROUND(I121*H121,2)</f>
        <v>0</v>
      </c>
      <c r="K121" s="245" t="s">
        <v>1</v>
      </c>
      <c r="L121" s="44"/>
      <c r="M121" s="250" t="s">
        <v>1</v>
      </c>
      <c r="N121" s="251" t="s">
        <v>38</v>
      </c>
      <c r="O121" s="91"/>
      <c r="P121" s="252">
        <f>O121*H121</f>
        <v>0</v>
      </c>
      <c r="Q121" s="252">
        <v>0</v>
      </c>
      <c r="R121" s="252">
        <f>Q121*H121</f>
        <v>0</v>
      </c>
      <c r="S121" s="252">
        <v>0</v>
      </c>
      <c r="T121" s="253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54" t="s">
        <v>144</v>
      </c>
      <c r="AT121" s="254" t="s">
        <v>139</v>
      </c>
      <c r="AU121" s="254" t="s">
        <v>81</v>
      </c>
      <c r="AY121" s="17" t="s">
        <v>137</v>
      </c>
      <c r="BE121" s="255">
        <f>IF(N121="základní",J121,0)</f>
        <v>0</v>
      </c>
      <c r="BF121" s="255">
        <f>IF(N121="snížená",J121,0)</f>
        <v>0</v>
      </c>
      <c r="BG121" s="255">
        <f>IF(N121="zákl. přenesená",J121,0)</f>
        <v>0</v>
      </c>
      <c r="BH121" s="255">
        <f>IF(N121="sníž. přenesená",J121,0)</f>
        <v>0</v>
      </c>
      <c r="BI121" s="255">
        <f>IF(N121="nulová",J121,0)</f>
        <v>0</v>
      </c>
      <c r="BJ121" s="17" t="s">
        <v>81</v>
      </c>
      <c r="BK121" s="255">
        <f>ROUND(I121*H121,2)</f>
        <v>0</v>
      </c>
      <c r="BL121" s="17" t="s">
        <v>144</v>
      </c>
      <c r="BM121" s="254" t="s">
        <v>1194</v>
      </c>
    </row>
    <row r="122" s="2" customFormat="1" ht="16.5" customHeight="1">
      <c r="A122" s="38"/>
      <c r="B122" s="39"/>
      <c r="C122" s="243" t="s">
        <v>144</v>
      </c>
      <c r="D122" s="243" t="s">
        <v>139</v>
      </c>
      <c r="E122" s="244" t="s">
        <v>1195</v>
      </c>
      <c r="F122" s="245" t="s">
        <v>1196</v>
      </c>
      <c r="G122" s="246" t="s">
        <v>856</v>
      </c>
      <c r="H122" s="247">
        <v>1</v>
      </c>
      <c r="I122" s="248"/>
      <c r="J122" s="249">
        <f>ROUND(I122*H122,2)</f>
        <v>0</v>
      </c>
      <c r="K122" s="245" t="s">
        <v>1</v>
      </c>
      <c r="L122" s="44"/>
      <c r="M122" s="250" t="s">
        <v>1</v>
      </c>
      <c r="N122" s="251" t="s">
        <v>38</v>
      </c>
      <c r="O122" s="91"/>
      <c r="P122" s="252">
        <f>O122*H122</f>
        <v>0</v>
      </c>
      <c r="Q122" s="252">
        <v>0</v>
      </c>
      <c r="R122" s="252">
        <f>Q122*H122</f>
        <v>0</v>
      </c>
      <c r="S122" s="252">
        <v>0</v>
      </c>
      <c r="T122" s="253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4" t="s">
        <v>144</v>
      </c>
      <c r="AT122" s="254" t="s">
        <v>139</v>
      </c>
      <c r="AU122" s="254" t="s">
        <v>81</v>
      </c>
      <c r="AY122" s="17" t="s">
        <v>137</v>
      </c>
      <c r="BE122" s="255">
        <f>IF(N122="základní",J122,0)</f>
        <v>0</v>
      </c>
      <c r="BF122" s="255">
        <f>IF(N122="snížená",J122,0)</f>
        <v>0</v>
      </c>
      <c r="BG122" s="255">
        <f>IF(N122="zákl. přenesená",J122,0)</f>
        <v>0</v>
      </c>
      <c r="BH122" s="255">
        <f>IF(N122="sníž. přenesená",J122,0)</f>
        <v>0</v>
      </c>
      <c r="BI122" s="255">
        <f>IF(N122="nulová",J122,0)</f>
        <v>0</v>
      </c>
      <c r="BJ122" s="17" t="s">
        <v>81</v>
      </c>
      <c r="BK122" s="255">
        <f>ROUND(I122*H122,2)</f>
        <v>0</v>
      </c>
      <c r="BL122" s="17" t="s">
        <v>144</v>
      </c>
      <c r="BM122" s="254" t="s">
        <v>1197</v>
      </c>
    </row>
    <row r="123" s="2" customFormat="1" ht="16.5" customHeight="1">
      <c r="A123" s="38"/>
      <c r="B123" s="39"/>
      <c r="C123" s="243" t="s">
        <v>166</v>
      </c>
      <c r="D123" s="243" t="s">
        <v>139</v>
      </c>
      <c r="E123" s="244" t="s">
        <v>1198</v>
      </c>
      <c r="F123" s="245" t="s">
        <v>1199</v>
      </c>
      <c r="G123" s="246" t="s">
        <v>856</v>
      </c>
      <c r="H123" s="247">
        <v>1</v>
      </c>
      <c r="I123" s="248"/>
      <c r="J123" s="249">
        <f>ROUND(I123*H123,2)</f>
        <v>0</v>
      </c>
      <c r="K123" s="245" t="s">
        <v>1</v>
      </c>
      <c r="L123" s="44"/>
      <c r="M123" s="250" t="s">
        <v>1</v>
      </c>
      <c r="N123" s="251" t="s">
        <v>38</v>
      </c>
      <c r="O123" s="91"/>
      <c r="P123" s="252">
        <f>O123*H123</f>
        <v>0</v>
      </c>
      <c r="Q123" s="252">
        <v>0</v>
      </c>
      <c r="R123" s="252">
        <f>Q123*H123</f>
        <v>0</v>
      </c>
      <c r="S123" s="252">
        <v>0</v>
      </c>
      <c r="T123" s="253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54" t="s">
        <v>144</v>
      </c>
      <c r="AT123" s="254" t="s">
        <v>139</v>
      </c>
      <c r="AU123" s="254" t="s">
        <v>81</v>
      </c>
      <c r="AY123" s="17" t="s">
        <v>137</v>
      </c>
      <c r="BE123" s="255">
        <f>IF(N123="základní",J123,0)</f>
        <v>0</v>
      </c>
      <c r="BF123" s="255">
        <f>IF(N123="snížená",J123,0)</f>
        <v>0</v>
      </c>
      <c r="BG123" s="255">
        <f>IF(N123="zákl. přenesená",J123,0)</f>
        <v>0</v>
      </c>
      <c r="BH123" s="255">
        <f>IF(N123="sníž. přenesená",J123,0)</f>
        <v>0</v>
      </c>
      <c r="BI123" s="255">
        <f>IF(N123="nulová",J123,0)</f>
        <v>0</v>
      </c>
      <c r="BJ123" s="17" t="s">
        <v>81</v>
      </c>
      <c r="BK123" s="255">
        <f>ROUND(I123*H123,2)</f>
        <v>0</v>
      </c>
      <c r="BL123" s="17" t="s">
        <v>144</v>
      </c>
      <c r="BM123" s="254" t="s">
        <v>1200</v>
      </c>
    </row>
    <row r="124" s="2" customFormat="1" ht="24" customHeight="1">
      <c r="A124" s="38"/>
      <c r="B124" s="39"/>
      <c r="C124" s="243" t="s">
        <v>171</v>
      </c>
      <c r="D124" s="243" t="s">
        <v>139</v>
      </c>
      <c r="E124" s="244" t="s">
        <v>1201</v>
      </c>
      <c r="F124" s="245" t="s">
        <v>1202</v>
      </c>
      <c r="G124" s="246" t="s">
        <v>856</v>
      </c>
      <c r="H124" s="247">
        <v>1</v>
      </c>
      <c r="I124" s="248"/>
      <c r="J124" s="249">
        <f>ROUND(I124*H124,2)</f>
        <v>0</v>
      </c>
      <c r="K124" s="245" t="s">
        <v>1</v>
      </c>
      <c r="L124" s="44"/>
      <c r="M124" s="250" t="s">
        <v>1</v>
      </c>
      <c r="N124" s="251" t="s">
        <v>38</v>
      </c>
      <c r="O124" s="91"/>
      <c r="P124" s="252">
        <f>O124*H124</f>
        <v>0</v>
      </c>
      <c r="Q124" s="252">
        <v>0</v>
      </c>
      <c r="R124" s="252">
        <f>Q124*H124</f>
        <v>0</v>
      </c>
      <c r="S124" s="252">
        <v>0</v>
      </c>
      <c r="T124" s="253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54" t="s">
        <v>144</v>
      </c>
      <c r="AT124" s="254" t="s">
        <v>139</v>
      </c>
      <c r="AU124" s="254" t="s">
        <v>81</v>
      </c>
      <c r="AY124" s="17" t="s">
        <v>137</v>
      </c>
      <c r="BE124" s="255">
        <f>IF(N124="základní",J124,0)</f>
        <v>0</v>
      </c>
      <c r="BF124" s="255">
        <f>IF(N124="snížená",J124,0)</f>
        <v>0</v>
      </c>
      <c r="BG124" s="255">
        <f>IF(N124="zákl. přenesená",J124,0)</f>
        <v>0</v>
      </c>
      <c r="BH124" s="255">
        <f>IF(N124="sníž. přenesená",J124,0)</f>
        <v>0</v>
      </c>
      <c r="BI124" s="255">
        <f>IF(N124="nulová",J124,0)</f>
        <v>0</v>
      </c>
      <c r="BJ124" s="17" t="s">
        <v>81</v>
      </c>
      <c r="BK124" s="255">
        <f>ROUND(I124*H124,2)</f>
        <v>0</v>
      </c>
      <c r="BL124" s="17" t="s">
        <v>144</v>
      </c>
      <c r="BM124" s="254" t="s">
        <v>1203</v>
      </c>
    </row>
    <row r="125" s="2" customFormat="1" ht="16.5" customHeight="1">
      <c r="A125" s="38"/>
      <c r="B125" s="39"/>
      <c r="C125" s="243" t="s">
        <v>177</v>
      </c>
      <c r="D125" s="243" t="s">
        <v>139</v>
      </c>
      <c r="E125" s="244" t="s">
        <v>1204</v>
      </c>
      <c r="F125" s="245" t="s">
        <v>1205</v>
      </c>
      <c r="G125" s="246" t="s">
        <v>856</v>
      </c>
      <c r="H125" s="247">
        <v>1</v>
      </c>
      <c r="I125" s="248"/>
      <c r="J125" s="249">
        <f>ROUND(I125*H125,2)</f>
        <v>0</v>
      </c>
      <c r="K125" s="245" t="s">
        <v>1</v>
      </c>
      <c r="L125" s="44"/>
      <c r="M125" s="250" t="s">
        <v>1</v>
      </c>
      <c r="N125" s="251" t="s">
        <v>38</v>
      </c>
      <c r="O125" s="91"/>
      <c r="P125" s="252">
        <f>O125*H125</f>
        <v>0</v>
      </c>
      <c r="Q125" s="252">
        <v>0</v>
      </c>
      <c r="R125" s="252">
        <f>Q125*H125</f>
        <v>0</v>
      </c>
      <c r="S125" s="252">
        <v>0</v>
      </c>
      <c r="T125" s="253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4" t="s">
        <v>144</v>
      </c>
      <c r="AT125" s="254" t="s">
        <v>139</v>
      </c>
      <c r="AU125" s="254" t="s">
        <v>81</v>
      </c>
      <c r="AY125" s="17" t="s">
        <v>137</v>
      </c>
      <c r="BE125" s="255">
        <f>IF(N125="základní",J125,0)</f>
        <v>0</v>
      </c>
      <c r="BF125" s="255">
        <f>IF(N125="snížená",J125,0)</f>
        <v>0</v>
      </c>
      <c r="BG125" s="255">
        <f>IF(N125="zákl. přenesená",J125,0)</f>
        <v>0</v>
      </c>
      <c r="BH125" s="255">
        <f>IF(N125="sníž. přenesená",J125,0)</f>
        <v>0</v>
      </c>
      <c r="BI125" s="255">
        <f>IF(N125="nulová",J125,0)</f>
        <v>0</v>
      </c>
      <c r="BJ125" s="17" t="s">
        <v>81</v>
      </c>
      <c r="BK125" s="255">
        <f>ROUND(I125*H125,2)</f>
        <v>0</v>
      </c>
      <c r="BL125" s="17" t="s">
        <v>144</v>
      </c>
      <c r="BM125" s="254" t="s">
        <v>1206</v>
      </c>
    </row>
    <row r="126" s="2" customFormat="1" ht="16.5" customHeight="1">
      <c r="A126" s="38"/>
      <c r="B126" s="39"/>
      <c r="C126" s="243" t="s">
        <v>182</v>
      </c>
      <c r="D126" s="243" t="s">
        <v>139</v>
      </c>
      <c r="E126" s="244" t="s">
        <v>1207</v>
      </c>
      <c r="F126" s="245" t="s">
        <v>1208</v>
      </c>
      <c r="G126" s="246" t="s">
        <v>856</v>
      </c>
      <c r="H126" s="247">
        <v>1</v>
      </c>
      <c r="I126" s="248"/>
      <c r="J126" s="249">
        <f>ROUND(I126*H126,2)</f>
        <v>0</v>
      </c>
      <c r="K126" s="245" t="s">
        <v>1</v>
      </c>
      <c r="L126" s="44"/>
      <c r="M126" s="250" t="s">
        <v>1</v>
      </c>
      <c r="N126" s="251" t="s">
        <v>38</v>
      </c>
      <c r="O126" s="91"/>
      <c r="P126" s="252">
        <f>O126*H126</f>
        <v>0</v>
      </c>
      <c r="Q126" s="252">
        <v>0</v>
      </c>
      <c r="R126" s="252">
        <f>Q126*H126</f>
        <v>0</v>
      </c>
      <c r="S126" s="252">
        <v>0</v>
      </c>
      <c r="T126" s="253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4" t="s">
        <v>144</v>
      </c>
      <c r="AT126" s="254" t="s">
        <v>139</v>
      </c>
      <c r="AU126" s="254" t="s">
        <v>81</v>
      </c>
      <c r="AY126" s="17" t="s">
        <v>137</v>
      </c>
      <c r="BE126" s="255">
        <f>IF(N126="základní",J126,0)</f>
        <v>0</v>
      </c>
      <c r="BF126" s="255">
        <f>IF(N126="snížená",J126,0)</f>
        <v>0</v>
      </c>
      <c r="BG126" s="255">
        <f>IF(N126="zákl. přenesená",J126,0)</f>
        <v>0</v>
      </c>
      <c r="BH126" s="255">
        <f>IF(N126="sníž. přenesená",J126,0)</f>
        <v>0</v>
      </c>
      <c r="BI126" s="255">
        <f>IF(N126="nulová",J126,0)</f>
        <v>0</v>
      </c>
      <c r="BJ126" s="17" t="s">
        <v>81</v>
      </c>
      <c r="BK126" s="255">
        <f>ROUND(I126*H126,2)</f>
        <v>0</v>
      </c>
      <c r="BL126" s="17" t="s">
        <v>144</v>
      </c>
      <c r="BM126" s="254" t="s">
        <v>1209</v>
      </c>
    </row>
    <row r="127" s="2" customFormat="1" ht="16.5" customHeight="1">
      <c r="A127" s="38"/>
      <c r="B127" s="39"/>
      <c r="C127" s="243" t="s">
        <v>188</v>
      </c>
      <c r="D127" s="243" t="s">
        <v>139</v>
      </c>
      <c r="E127" s="244" t="s">
        <v>1210</v>
      </c>
      <c r="F127" s="245" t="s">
        <v>1211</v>
      </c>
      <c r="G127" s="246" t="s">
        <v>856</v>
      </c>
      <c r="H127" s="247">
        <v>1</v>
      </c>
      <c r="I127" s="248"/>
      <c r="J127" s="249">
        <f>ROUND(I127*H127,2)</f>
        <v>0</v>
      </c>
      <c r="K127" s="245" t="s">
        <v>1</v>
      </c>
      <c r="L127" s="44"/>
      <c r="M127" s="250" t="s">
        <v>1</v>
      </c>
      <c r="N127" s="251" t="s">
        <v>38</v>
      </c>
      <c r="O127" s="91"/>
      <c r="P127" s="252">
        <f>O127*H127</f>
        <v>0</v>
      </c>
      <c r="Q127" s="252">
        <v>0</v>
      </c>
      <c r="R127" s="252">
        <f>Q127*H127</f>
        <v>0</v>
      </c>
      <c r="S127" s="252">
        <v>0</v>
      </c>
      <c r="T127" s="25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54" t="s">
        <v>144</v>
      </c>
      <c r="AT127" s="254" t="s">
        <v>139</v>
      </c>
      <c r="AU127" s="254" t="s">
        <v>81</v>
      </c>
      <c r="AY127" s="17" t="s">
        <v>137</v>
      </c>
      <c r="BE127" s="255">
        <f>IF(N127="základní",J127,0)</f>
        <v>0</v>
      </c>
      <c r="BF127" s="255">
        <f>IF(N127="snížená",J127,0)</f>
        <v>0</v>
      </c>
      <c r="BG127" s="255">
        <f>IF(N127="zákl. přenesená",J127,0)</f>
        <v>0</v>
      </c>
      <c r="BH127" s="255">
        <f>IF(N127="sníž. přenesená",J127,0)</f>
        <v>0</v>
      </c>
      <c r="BI127" s="255">
        <f>IF(N127="nulová",J127,0)</f>
        <v>0</v>
      </c>
      <c r="BJ127" s="17" t="s">
        <v>81</v>
      </c>
      <c r="BK127" s="255">
        <f>ROUND(I127*H127,2)</f>
        <v>0</v>
      </c>
      <c r="BL127" s="17" t="s">
        <v>144</v>
      </c>
      <c r="BM127" s="254" t="s">
        <v>1212</v>
      </c>
    </row>
    <row r="128" s="2" customFormat="1" ht="24" customHeight="1">
      <c r="A128" s="38"/>
      <c r="B128" s="39"/>
      <c r="C128" s="243" t="s">
        <v>193</v>
      </c>
      <c r="D128" s="243" t="s">
        <v>139</v>
      </c>
      <c r="E128" s="244" t="s">
        <v>1213</v>
      </c>
      <c r="F128" s="245" t="s">
        <v>1214</v>
      </c>
      <c r="G128" s="246" t="s">
        <v>856</v>
      </c>
      <c r="H128" s="247">
        <v>1</v>
      </c>
      <c r="I128" s="248"/>
      <c r="J128" s="249">
        <f>ROUND(I128*H128,2)</f>
        <v>0</v>
      </c>
      <c r="K128" s="245" t="s">
        <v>1</v>
      </c>
      <c r="L128" s="44"/>
      <c r="M128" s="250" t="s">
        <v>1</v>
      </c>
      <c r="N128" s="251" t="s">
        <v>38</v>
      </c>
      <c r="O128" s="91"/>
      <c r="P128" s="252">
        <f>O128*H128</f>
        <v>0</v>
      </c>
      <c r="Q128" s="252">
        <v>0</v>
      </c>
      <c r="R128" s="252">
        <f>Q128*H128</f>
        <v>0</v>
      </c>
      <c r="S128" s="252">
        <v>0</v>
      </c>
      <c r="T128" s="253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4" t="s">
        <v>144</v>
      </c>
      <c r="AT128" s="254" t="s">
        <v>139</v>
      </c>
      <c r="AU128" s="254" t="s">
        <v>81</v>
      </c>
      <c r="AY128" s="17" t="s">
        <v>137</v>
      </c>
      <c r="BE128" s="255">
        <f>IF(N128="základní",J128,0)</f>
        <v>0</v>
      </c>
      <c r="BF128" s="255">
        <f>IF(N128="snížená",J128,0)</f>
        <v>0</v>
      </c>
      <c r="BG128" s="255">
        <f>IF(N128="zákl. přenesená",J128,0)</f>
        <v>0</v>
      </c>
      <c r="BH128" s="255">
        <f>IF(N128="sníž. přenesená",J128,0)</f>
        <v>0</v>
      </c>
      <c r="BI128" s="255">
        <f>IF(N128="nulová",J128,0)</f>
        <v>0</v>
      </c>
      <c r="BJ128" s="17" t="s">
        <v>81</v>
      </c>
      <c r="BK128" s="255">
        <f>ROUND(I128*H128,2)</f>
        <v>0</v>
      </c>
      <c r="BL128" s="17" t="s">
        <v>144</v>
      </c>
      <c r="BM128" s="254" t="s">
        <v>1215</v>
      </c>
    </row>
    <row r="129" s="2" customFormat="1" ht="24" customHeight="1">
      <c r="A129" s="38"/>
      <c r="B129" s="39"/>
      <c r="C129" s="243" t="s">
        <v>199</v>
      </c>
      <c r="D129" s="243" t="s">
        <v>139</v>
      </c>
      <c r="E129" s="244" t="s">
        <v>1216</v>
      </c>
      <c r="F129" s="245" t="s">
        <v>1217</v>
      </c>
      <c r="G129" s="246" t="s">
        <v>856</v>
      </c>
      <c r="H129" s="247">
        <v>1</v>
      </c>
      <c r="I129" s="248"/>
      <c r="J129" s="249">
        <f>ROUND(I129*H129,2)</f>
        <v>0</v>
      </c>
      <c r="K129" s="245" t="s">
        <v>1</v>
      </c>
      <c r="L129" s="44"/>
      <c r="M129" s="303" t="s">
        <v>1</v>
      </c>
      <c r="N129" s="304" t="s">
        <v>38</v>
      </c>
      <c r="O129" s="305"/>
      <c r="P129" s="306">
        <f>O129*H129</f>
        <v>0</v>
      </c>
      <c r="Q129" s="306">
        <v>0</v>
      </c>
      <c r="R129" s="306">
        <f>Q129*H129</f>
        <v>0</v>
      </c>
      <c r="S129" s="306">
        <v>0</v>
      </c>
      <c r="T129" s="30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4" t="s">
        <v>144</v>
      </c>
      <c r="AT129" s="254" t="s">
        <v>139</v>
      </c>
      <c r="AU129" s="254" t="s">
        <v>81</v>
      </c>
      <c r="AY129" s="17" t="s">
        <v>137</v>
      </c>
      <c r="BE129" s="255">
        <f>IF(N129="základní",J129,0)</f>
        <v>0</v>
      </c>
      <c r="BF129" s="255">
        <f>IF(N129="snížená",J129,0)</f>
        <v>0</v>
      </c>
      <c r="BG129" s="255">
        <f>IF(N129="zákl. přenesená",J129,0)</f>
        <v>0</v>
      </c>
      <c r="BH129" s="255">
        <f>IF(N129="sníž. přenesená",J129,0)</f>
        <v>0</v>
      </c>
      <c r="BI129" s="255">
        <f>IF(N129="nulová",J129,0)</f>
        <v>0</v>
      </c>
      <c r="BJ129" s="17" t="s">
        <v>81</v>
      </c>
      <c r="BK129" s="255">
        <f>ROUND(I129*H129,2)</f>
        <v>0</v>
      </c>
      <c r="BL129" s="17" t="s">
        <v>144</v>
      </c>
      <c r="BM129" s="254" t="s">
        <v>1218</v>
      </c>
    </row>
    <row r="130" s="2" customFormat="1" ht="6.96" customHeight="1">
      <c r="A130" s="38"/>
      <c r="B130" s="66"/>
      <c r="C130" s="67"/>
      <c r="D130" s="67"/>
      <c r="E130" s="67"/>
      <c r="F130" s="67"/>
      <c r="G130" s="67"/>
      <c r="H130" s="67"/>
      <c r="I130" s="192"/>
      <c r="J130" s="67"/>
      <c r="K130" s="67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LzuHRlEpn5W7dA50GBm7SbckYxwPmB+hRy2WT1gLFXVMsKdh8E0mmX/RixUL/JhOIQmVqEPBAwlfH35MBr04nA==" hashValue="g4P6PoPAss9RcGzLdmc1fkUjmTapJMuci/qjA8s8Aj5101mDPE6gpKBMA3le56DRWVV4DQEYW5VcRvLvFx9bag==" algorithmName="SHA-512" password="CC35"/>
  <autoFilter ref="C116:K12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2019-12-05T09:04:32Z</dcterms:created>
  <dcterms:modified xsi:type="dcterms:W3CDTF">2019-12-05T09:04:43Z</dcterms:modified>
</cp:coreProperties>
</file>