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/>
  <bookViews>
    <workbookView xWindow="65416" yWindow="65416" windowWidth="29040" windowHeight="15720" activeTab="0"/>
  </bookViews>
  <sheets>
    <sheet name="Rekapitulace stavby" sheetId="1" r:id="rId1"/>
    <sheet name="001 - SO-02.1 Gravitační ..." sheetId="2" r:id="rId2"/>
    <sheet name="002-01 - SO-03.1 Výtlačné..." sheetId="3" r:id="rId3"/>
    <sheet name="002-02 - SO-03.2 Čerpací ..." sheetId="4" r:id="rId4"/>
    <sheet name="003c - SO-04 NN přípojka ..." sheetId="5" r:id="rId5"/>
    <sheet name="004d - VRN - Vedlejší roz..." sheetId="6" r:id="rId6"/>
    <sheet name="Seznam figur" sheetId="7" state="hidden" r:id="rId7"/>
  </sheets>
  <definedNames>
    <definedName name="_xlnm._FilterDatabase" localSheetId="1" hidden="1">'001 - SO-02.1 Gravitační ...'!$C$125:$K$876</definedName>
    <definedName name="_xlnm._FilterDatabase" localSheetId="2" hidden="1">'002-01 - SO-03.1 Výtlačné...'!$C$130:$K$1111</definedName>
    <definedName name="_xlnm._FilterDatabase" localSheetId="3" hidden="1">'002-02 - SO-03.2 Čerpací ...'!$C$132:$K$540</definedName>
    <definedName name="_xlnm._FilterDatabase" localSheetId="4" hidden="1">'003c - SO-04 NN přípojka ...'!$C$123:$K$269</definedName>
    <definedName name="_xlnm._FilterDatabase" localSheetId="5" hidden="1">'004d - VRN - Vedlejší roz...'!$C$116:$K$140</definedName>
    <definedName name="_xlnm.Print_Area" localSheetId="1">'001 - SO-02.1 Gravitační ...'!$C$113:$J$876</definedName>
    <definedName name="_xlnm.Print_Area" localSheetId="2">'002-01 - SO-03.1 Výtlačné...'!$C$116:$J$1111</definedName>
    <definedName name="_xlnm.Print_Area" localSheetId="3">'002-02 - SO-03.2 Čerpací ...'!$C$118:$J$540</definedName>
    <definedName name="_xlnm.Print_Area" localSheetId="4">'003c - SO-04 NN přípojka ...'!$C$111:$J$269</definedName>
    <definedName name="_xlnm.Print_Area" localSheetId="5">'004d - VRN - Vedlejší roz...'!$C$104:$J$140</definedName>
    <definedName name="_xlnm.Print_Area" localSheetId="0">'Rekapitulace stavby'!$D$4:$AO$76,'Rekapitulace stavby'!$C$82:$AQ$101</definedName>
    <definedName name="_xlnm.Print_Area" localSheetId="6">'Seznam figur'!$C$4:$G$2478</definedName>
    <definedName name="_xlnm.Print_Titles" localSheetId="0">'Rekapitulace stavby'!$92:$92</definedName>
    <definedName name="_xlnm.Print_Titles" localSheetId="1">'001 - SO-02.1 Gravitační ...'!$125:$125</definedName>
    <definedName name="_xlnm.Print_Titles" localSheetId="2">'002-01 - SO-03.1 Výtlačné...'!$130:$130</definedName>
    <definedName name="_xlnm.Print_Titles" localSheetId="3">'002-02 - SO-03.2 Čerpací ...'!$132:$132</definedName>
    <definedName name="_xlnm.Print_Titles" localSheetId="4">'003c - SO-04 NN přípojka ...'!$123:$123</definedName>
    <definedName name="_xlnm.Print_Titles" localSheetId="5">'004d - VRN - Vedlejší roz...'!$116:$116</definedName>
    <definedName name="_xlnm.Print_Titles" localSheetId="6">'Seznam figur'!$9:$9</definedName>
  </definedNames>
  <calcPr calcId="181029"/>
</workbook>
</file>

<file path=xl/sharedStrings.xml><?xml version="1.0" encoding="utf-8"?>
<sst xmlns="http://schemas.openxmlformats.org/spreadsheetml/2006/main" count="32009" uniqueCount="2480">
  <si>
    <t>Export Komplet</t>
  </si>
  <si>
    <t/>
  </si>
  <si>
    <t>2.0</t>
  </si>
  <si>
    <t>ZAMOK</t>
  </si>
  <si>
    <t>False</t>
  </si>
  <si>
    <t>{3f79c721-7850-489d-a725-7bfa43a1d415}</t>
  </si>
  <si>
    <t>0,01</t>
  </si>
  <si>
    <t>21</t>
  </si>
  <si>
    <t>0,1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</si>
  <si>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</si>
  <si>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</si>
  <si>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</si>
  <si>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</si>
  <si>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</si>
  <si>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</si>
  <si>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ROBLIN_2023_01F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</si>
  <si>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</si>
  <si>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</si>
  <si>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Roblín - kanalizace</t>
  </si>
  <si>
    <t>KSO:</t>
  </si>
  <si>
    <t>CC-CZ:</t>
  </si>
  <si>
    <t>1</t>
  </si>
  <si>
    <t>Místo:</t>
  </si>
  <si>
    <t>Roblín</t>
  </si>
  <si>
    <t>Datum:</t>
  </si>
  <si>
    <t>30. 7. 2023</t>
  </si>
  <si>
    <t>5</t>
  </si>
  <si>
    <t>Zadavatel:</t>
  </si>
  <si>
    <t>IČ:</t>
  </si>
  <si>
    <t>Obec Roblín</t>
  </si>
  <si>
    <t>DIČ:</t>
  </si>
  <si>
    <t>Uchazeč:</t>
  </si>
  <si>
    <t>Vyplň údaj</t>
  </si>
  <si>
    <t>Projektant:</t>
  </si>
  <si>
    <t>Vodohospodářské inženýrské služby a.s.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</si>
  <si>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</si>
  <si>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</si>
  <si>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</si>
  <si>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</si>
  <si>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</si>
  <si>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</si>
  <si>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</si>
  <si>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</si>
  <si>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</si>
  <si>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</si>
  <si>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</si>
  <si>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</si>
  <si>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</si>
  <si>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</si>
  <si>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</si>
  <si>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</si>
  <si>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</si>
  <si>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</si>
  <si>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</si>
  <si>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</si>
  <si>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</si>
  <si>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</si>
  <si>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</si>
  <si>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</si>
  <si>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</si>
  <si>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</si>
  <si>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</si>
  <si>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</si>
  <si>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</si>
  <si>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</si>
  <si>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</si>
  <si>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</si>
  <si>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</si>
  <si>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</si>
  <si>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</si>
  <si>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</si>
  <si>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</si>
  <si>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</si>
  <si>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</si>
  <si>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</si>
  <si>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</si>
  <si>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</si>
  <si>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</si>
  <si>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</si>
  <si>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</si>
  <si>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</si>
  <si>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</si>
  <si>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</si>
  <si>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</si>
  <si>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</si>
  <si>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SO-02.1 Gravitační kanalizace - Roblín</t>
  </si>
  <si>
    <t>STA</t>
  </si>
  <si>
    <t>{ca4dd33a-dc4a-42e2-9a7c-1b4103dcdc7b}</t>
  </si>
  <si>
    <t>2</t>
  </si>
  <si>
    <t>002</t>
  </si>
  <si>
    <t>SO-03 Výtlačné kanalizační řady a ČS</t>
  </si>
  <si>
    <t>{257da8df-aa1b-4f53-8cd9-252a7274afb9}</t>
  </si>
  <si>
    <t>002-01</t>
  </si>
  <si>
    <t>SO-03.1 Výtlačné kanalizační řady</t>
  </si>
  <si>
    <t>Soupis</t>
  </si>
  <si>
    <t>{27080e9c-bb5d-40cb-8e58-9d46946339b8}</t>
  </si>
  <si>
    <t>002-02</t>
  </si>
  <si>
    <t>SO-03.2 Čerpací stanice ČS1</t>
  </si>
  <si>
    <t>{7547b668-11ff-469e-91e6-d792ab41fa76}</t>
  </si>
  <si>
    <t>003c</t>
  </si>
  <si>
    <t>SO-04 NN přípojka pro ČS1</t>
  </si>
  <si>
    <t>{32b5f8f1-b9fd-4c26-b6d2-5b49c6c43589}</t>
  </si>
  <si>
    <t>004d</t>
  </si>
  <si>
    <t>VRN - Vedlejší rozpočtové náklady</t>
  </si>
  <si>
    <t>{23a93838-d438-4052-9bf1-b2ed3d3b91d3}</t>
  </si>
  <si>
    <t>A1</t>
  </si>
  <si>
    <t>hloubení rýh celkem</t>
  </si>
  <si>
    <t>m3</t>
  </si>
  <si>
    <t>3364,84</t>
  </si>
  <si>
    <t>A13</t>
  </si>
  <si>
    <t>hloubení rýh ve tř. 3</t>
  </si>
  <si>
    <t>1514,178</t>
  </si>
  <si>
    <t>KRYCÍ LIST SOUPISU PRACÍ</t>
  </si>
  <si>
    <t>A14</t>
  </si>
  <si>
    <t>hloubení rýh ve tř. 4</t>
  </si>
  <si>
    <t>1682,42</t>
  </si>
  <si>
    <t>A15</t>
  </si>
  <si>
    <t>hloubení rýh ve tř. 5</t>
  </si>
  <si>
    <t>84,121</t>
  </si>
  <si>
    <t>A16</t>
  </si>
  <si>
    <t>dolamování rýh ve tř. 6</t>
  </si>
  <si>
    <t>A4</t>
  </si>
  <si>
    <t>lože</t>
  </si>
  <si>
    <t>155,069</t>
  </si>
  <si>
    <t>Objekt:</t>
  </si>
  <si>
    <t>A41</t>
  </si>
  <si>
    <t>lože - trativody</t>
  </si>
  <si>
    <t>1,75</t>
  </si>
  <si>
    <t>001 - SO-02.1 Gravitační kanalizace - Roblín</t>
  </si>
  <si>
    <t>A5</t>
  </si>
  <si>
    <t>obsyp</t>
  </si>
  <si>
    <t>782,558</t>
  </si>
  <si>
    <t>A6</t>
  </si>
  <si>
    <t>zásyp celkem</t>
  </si>
  <si>
    <t>1869,93</t>
  </si>
  <si>
    <t>A61</t>
  </si>
  <si>
    <t>výměna zásypového materiálu - nákup</t>
  </si>
  <si>
    <t>284,608</t>
  </si>
  <si>
    <t>A62</t>
  </si>
  <si>
    <t>výměna zásypového materiálu - použiítí z podkladů kom.</t>
  </si>
  <si>
    <t>-87,301</t>
  </si>
  <si>
    <t>A63</t>
  </si>
  <si>
    <t>výměna zásypového materiálu - celkem</t>
  </si>
  <si>
    <t>371,909</t>
  </si>
  <si>
    <t>A7</t>
  </si>
  <si>
    <t>odvoz tř. 1-4 na skládku</t>
  </si>
  <si>
    <t>951,122</t>
  </si>
  <si>
    <t>A8</t>
  </si>
  <si>
    <t>odvoz na skládku tř.4-5</t>
  </si>
  <si>
    <t>831,576</t>
  </si>
  <si>
    <t>A9</t>
  </si>
  <si>
    <t>odvoz na skládku tř. 6-7</t>
  </si>
  <si>
    <t>AS11</t>
  </si>
  <si>
    <t>SÚS - plocha podkladu</t>
  </si>
  <si>
    <t>m2</t>
  </si>
  <si>
    <t>437,54</t>
  </si>
  <si>
    <t>AS12</t>
  </si>
  <si>
    <t>SÚS - plocha rozšíření asf. krytu</t>
  </si>
  <si>
    <t>352,7</t>
  </si>
  <si>
    <t>AS21</t>
  </si>
  <si>
    <t>MK - plocha asfaltového podkladu</t>
  </si>
  <si>
    <t>580,624</t>
  </si>
  <si>
    <t>AS22</t>
  </si>
  <si>
    <t>MK - rozšíření asf. krytu</t>
  </si>
  <si>
    <t>278,712</t>
  </si>
  <si>
    <t>Vodohospodářské imženýrské služby a.s.</t>
  </si>
  <si>
    <t>ČV1</t>
  </si>
  <si>
    <t>čerpání vody</t>
  </si>
  <si>
    <t>den</t>
  </si>
  <si>
    <t>24</t>
  </si>
  <si>
    <t>DZP1</t>
  </si>
  <si>
    <t>dočasné zajištění potrubí - PLAST do DN 200 mm</t>
  </si>
  <si>
    <t>m</t>
  </si>
  <si>
    <t>56,4</t>
  </si>
  <si>
    <t>DZP2</t>
  </si>
  <si>
    <t>dočasné zajištění potrubí - BETON do DN 200 mm</t>
  </si>
  <si>
    <t>1,2</t>
  </si>
  <si>
    <t>DZP3</t>
  </si>
  <si>
    <t>dočasné zajištění potrubí - kabely</t>
  </si>
  <si>
    <t>14,4</t>
  </si>
  <si>
    <t>KK_celkem</t>
  </si>
  <si>
    <t>KK - plocha krytu celkem</t>
  </si>
  <si>
    <t>1029,6</t>
  </si>
  <si>
    <t>KK_ob</t>
  </si>
  <si>
    <t>KK - obnova jízd. pruhu, doplnění</t>
  </si>
  <si>
    <t>239,36</t>
  </si>
  <si>
    <t>KK_po</t>
  </si>
  <si>
    <t>KK - provizorní obnova</t>
  </si>
  <si>
    <t>KK_š</t>
  </si>
  <si>
    <t>KK - obnobva jízd. pruhu, šířka</t>
  </si>
  <si>
    <t>3</t>
  </si>
  <si>
    <t>P1</t>
  </si>
  <si>
    <t>pažení zátažné do 4 m</t>
  </si>
  <si>
    <t>5124,655</t>
  </si>
  <si>
    <t>PB1</t>
  </si>
  <si>
    <t>podkladní beton</t>
  </si>
  <si>
    <t>8,775</t>
  </si>
  <si>
    <t>Pokl1</t>
  </si>
  <si>
    <t>poklop D400 - bez odvětrání</t>
  </si>
  <si>
    <t>ks</t>
  </si>
  <si>
    <t>39</t>
  </si>
  <si>
    <t>Potr200</t>
  </si>
  <si>
    <t>potrubí PVC DN 150 mm</t>
  </si>
  <si>
    <t>3,41</t>
  </si>
  <si>
    <t>Potr250</t>
  </si>
  <si>
    <t>potrubí PVC DN 250 mm</t>
  </si>
  <si>
    <t>1243,03</t>
  </si>
  <si>
    <t>PR1</t>
  </si>
  <si>
    <t>prstene v. 4 cm</t>
  </si>
  <si>
    <t>PR2</t>
  </si>
  <si>
    <t>prstenec v. 6 cm</t>
  </si>
  <si>
    <t>PR3</t>
  </si>
  <si>
    <t>prstenec v. 8 cm</t>
  </si>
  <si>
    <t>29</t>
  </si>
  <si>
    <t>PR4</t>
  </si>
  <si>
    <t>prstenec v. 10 cm</t>
  </si>
  <si>
    <t>10</t>
  </si>
  <si>
    <t>PR5</t>
  </si>
  <si>
    <t>prstenc v. 12 cm</t>
  </si>
  <si>
    <t>4</t>
  </si>
  <si>
    <t>R_KK</t>
  </si>
  <si>
    <t>KK - rozšíření krytu</t>
  </si>
  <si>
    <t>0,5</t>
  </si>
  <si>
    <t>R_MK</t>
  </si>
  <si>
    <t>MK - rozšíření krytu</t>
  </si>
  <si>
    <t>0,3</t>
  </si>
  <si>
    <t>ŘEZ_ob</t>
  </si>
  <si>
    <t>KK - zarovnání ob.</t>
  </si>
  <si>
    <t>349,2</t>
  </si>
  <si>
    <t>ŘEZ1</t>
  </si>
  <si>
    <t>KK - řezání krytu tl. 5 cm</t>
  </si>
  <si>
    <t>ŘEZ2</t>
  </si>
  <si>
    <t>MK - řezání krytu tl. 5 cm</t>
  </si>
  <si>
    <t>596,507</t>
  </si>
  <si>
    <t>S1</t>
  </si>
  <si>
    <t>suť - ŠTĚRK - odvoz na meziskládku</t>
  </si>
  <si>
    <t>t</t>
  </si>
  <si>
    <t>524,138</t>
  </si>
  <si>
    <t>S1a</t>
  </si>
  <si>
    <t>suť - ŠTĚRK - odvoz na skládku</t>
  </si>
  <si>
    <t>358,266</t>
  </si>
  <si>
    <t>S2</t>
  </si>
  <si>
    <t>suť - ASF. RECYKLÁT - odvoz na skládku</t>
  </si>
  <si>
    <t>308,727</t>
  </si>
  <si>
    <t>S3</t>
  </si>
  <si>
    <t>suť - ASF. KRY - odvoz na meziskládku</t>
  </si>
  <si>
    <t>102,967</t>
  </si>
  <si>
    <t>S3_po</t>
  </si>
  <si>
    <t>suť - ASF. KRY prov. obnova - odvoz na meziskládku</t>
  </si>
  <si>
    <t>5,097</t>
  </si>
  <si>
    <t>SK1</t>
  </si>
  <si>
    <t>skruž v. 25 cm</t>
  </si>
  <si>
    <t>8</t>
  </si>
  <si>
    <t>SK2</t>
  </si>
  <si>
    <t>skruž v. 50 cm</t>
  </si>
  <si>
    <t>33</t>
  </si>
  <si>
    <t>SK3</t>
  </si>
  <si>
    <t>skruž v. 100 cm</t>
  </si>
  <si>
    <t>11</t>
  </si>
  <si>
    <t>ŠA1</t>
  </si>
  <si>
    <t>šachty na DN 250 - bez obkladu</t>
  </si>
  <si>
    <t>37</t>
  </si>
  <si>
    <t>ŠA2</t>
  </si>
  <si>
    <t>šachty na DN 250 - obklad dna</t>
  </si>
  <si>
    <t>ŠD1</t>
  </si>
  <si>
    <t>KK - plocha podkladu ze ŠD</t>
  </si>
  <si>
    <t>ŠD2</t>
  </si>
  <si>
    <t>MK - plocha podkladu ze ŠD</t>
  </si>
  <si>
    <t>ŠD3</t>
  </si>
  <si>
    <t>ŠTĚRKOVÁ KOM. - plocha</t>
  </si>
  <si>
    <t>575,064</t>
  </si>
  <si>
    <t>ŠR1</t>
  </si>
  <si>
    <t>stoky - šířky výkopu pro DN 150 a 250 mm</t>
  </si>
  <si>
    <t>ŠR4</t>
  </si>
  <si>
    <t>rozšíření výkopu na šachty</t>
  </si>
  <si>
    <t>2,2</t>
  </si>
  <si>
    <t>TR1</t>
  </si>
  <si>
    <t>trativody</t>
  </si>
  <si>
    <t>232,89</t>
  </si>
  <si>
    <t>TV1</t>
  </si>
  <si>
    <t>tvar. - odbočka DN 250/150</t>
  </si>
  <si>
    <t>50</t>
  </si>
  <si>
    <t>TV2</t>
  </si>
  <si>
    <t>tvar. - zátka DN 150 mm</t>
  </si>
  <si>
    <t>X1</t>
  </si>
  <si>
    <t>obnova jízd. pruhu - bez rozšíření krytu</t>
  </si>
  <si>
    <t>-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</si>
  <si>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</si>
  <si>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</si>
  <si>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</si>
  <si>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</si>
  <si>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</si>
  <si>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</si>
  <si>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</si>
  <si>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</si>
  <si>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</si>
  <si>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</si>
  <si>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</si>
  <si>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</si>
  <si>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</si>
  <si>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</si>
  <si>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</si>
  <si>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</si>
  <si>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</si>
  <si>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</si>
  <si>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</si>
  <si>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</si>
  <si>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</si>
  <si>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</si>
  <si>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</si>
  <si>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</si>
  <si>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</si>
  <si>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</si>
  <si>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</si>
  <si>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</si>
  <si>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</si>
  <si>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</si>
  <si>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</si>
  <si>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</si>
  <si>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</si>
  <si>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113107161</t>
  </si>
  <si>
    <t>Odstranění podkladu z kameniva drceného tl do 100 mm strojně pl přes 50 do 200 m2</t>
  </si>
  <si>
    <t>-1989936524</t>
  </si>
  <si>
    <t>VV</t>
  </si>
  <si>
    <t>ŠTĚRKOVÁ KOMUNIKACE</t>
  </si>
  <si>
    <t>stoka A</t>
  </si>
  <si>
    <t>345,58*ŠR1</t>
  </si>
  <si>
    <t>"šachty" 10*(2,5*(ŠR4-ŠR1))</t>
  </si>
  <si>
    <t>stoka A2</t>
  </si>
  <si>
    <t>30*ŠR1</t>
  </si>
  <si>
    <t>"šachty" 1*(2,5*(ŠR4-ŠR1))</t>
  </si>
  <si>
    <t>stoka B</t>
  </si>
  <si>
    <t>78,64*ŠR1</t>
  </si>
  <si>
    <t>Mezisoučet</t>
  </si>
  <si>
    <t>Součet</t>
  </si>
  <si>
    <t>113107322</t>
  </si>
  <si>
    <t>Odstranění podkladu z kameniva drceného tl přes 100 do 200 mm strojně pl do 50 m2</t>
  </si>
  <si>
    <t>-2085437285</t>
  </si>
  <si>
    <t>KRAJSKÁ KOMUNIKACE - tl. 20 cm</t>
  </si>
  <si>
    <t>MÍSTNÍ KOMUNIKACE - tl. 15 cm</t>
  </si>
  <si>
    <t>KRAJSKÁ KOMUNIKACE - provizorní obnova tl. 10 cm</t>
  </si>
  <si>
    <t>113107341</t>
  </si>
  <si>
    <t>Odstranění podkladu živičného tl 50 mm strojně pl do 50 m2</t>
  </si>
  <si>
    <t>-1443236839</t>
  </si>
  <si>
    <t>KRAJSKÁ KOMUNIKACE - rozšíření 0,50 m</t>
  </si>
  <si>
    <t>341,7*(2*R_KK)</t>
  </si>
  <si>
    <t>"šachty" 11*(2*(ŠR4-ŠR1)*R_KK)</t>
  </si>
  <si>
    <t>celkem</t>
  </si>
  <si>
    <t>KRAJSKÁ KOMUNIKACE</t>
  </si>
  <si>
    <t>bourání - 10% plochy</t>
  </si>
  <si>
    <t>AS12*0,1</t>
  </si>
  <si>
    <t>PROVIZORNÍ OBNOVA</t>
  </si>
  <si>
    <t>KK_po*0,1</t>
  </si>
  <si>
    <t>113107342</t>
  </si>
  <si>
    <t>Odstranění podkladu živičného tl přes 50 do 100 mm strojně pl do 50 m2</t>
  </si>
  <si>
    <t>-332704643</t>
  </si>
  <si>
    <t>MÍSTNÍ KOMUNIKACE - tl. 10 cm</t>
  </si>
  <si>
    <t>AS21*0,1</t>
  </si>
  <si>
    <t>MÍSTNÍ KOMUNIKACE - rozšíření 0,30 m</t>
  </si>
  <si>
    <t>190,48*(2*R_MK)</t>
  </si>
  <si>
    <t>"šachty" 7*(2*(ŠR4-ŠR1)*R_MK)</t>
  </si>
  <si>
    <t>"odpočet souběhu s výtlakem II" -4*(1*R_MK)</t>
  </si>
  <si>
    <t>stoka A-1</t>
  </si>
  <si>
    <t>143,56*(2*R_MK)</t>
  </si>
  <si>
    <t>"šachty" 5*(2*(ŠR4-ŠR1)*R_MK)</t>
  </si>
  <si>
    <t>stoka A-1-1</t>
  </si>
  <si>
    <t>67,2*(2*R_MK)</t>
  </si>
  <si>
    <t>"šachty" 2*(2*(ŠR4-ŠR1)*R_MK)</t>
  </si>
  <si>
    <t>stoka A-2</t>
  </si>
  <si>
    <t>49,28*(2*R_MK)</t>
  </si>
  <si>
    <t>113107343</t>
  </si>
  <si>
    <t>Odstranění podkladu živičného tl přes 100 do 150 mm strojně pl do 50 m2</t>
  </si>
  <si>
    <t>-2031920360</t>
  </si>
  <si>
    <t>KRAJSKÁ KOMUNIKACE - tl. 15 cm</t>
  </si>
  <si>
    <t>AS11*0,1</t>
  </si>
  <si>
    <t>6</t>
  </si>
  <si>
    <t>113154234</t>
  </si>
  <si>
    <t>Frézování živičného krytu tl 100 mm pruh š přes 1 do 2 m pl přes 500 do 1000 m2 bez překážek v trase</t>
  </si>
  <si>
    <t>-185362387</t>
  </si>
  <si>
    <t>MÍSTNÍ KOMUNIKACE - tl. 0,1 m</t>
  </si>
  <si>
    <t>190,48*ŠR1</t>
  </si>
  <si>
    <t>"šachty" 7*(2,5*(ŠR4-ŠR1))</t>
  </si>
  <si>
    <t>143,56*ŠR1</t>
  </si>
  <si>
    <t>"šachty" 5*(2,5*(ŠR4-ŠR1))</t>
  </si>
  <si>
    <t>67,2*ŠR1</t>
  </si>
  <si>
    <t>"šachty" 2*(2,5*(ŠR4-ŠR1))</t>
  </si>
  <si>
    <t>49,28*ŠR1</t>
  </si>
  <si>
    <t>frézování - 90% plochy</t>
  </si>
  <si>
    <t>AS21*0,9</t>
  </si>
  <si>
    <t>7</t>
  </si>
  <si>
    <t>113154235</t>
  </si>
  <si>
    <t>Frézování živičného krytu tl 200 mm pruh š přes 1 do 2 m pl přes 500 do 1000 m2 bez překážek v trase</t>
  </si>
  <si>
    <t>-1370162642</t>
  </si>
  <si>
    <t>341,7*ŠR1</t>
  </si>
  <si>
    <t>"šachty" 11*(2,5*(ŠR4-ŠR1))</t>
  </si>
  <si>
    <t>AS11*0,9</t>
  </si>
  <si>
    <t>113154263</t>
  </si>
  <si>
    <t>Frézování živičného krytu tl 50 mm pruh š přes 1 do 2 m pl přes 500 do 1000 m2 s překážkami v trase</t>
  </si>
  <si>
    <t>1487829559</t>
  </si>
  <si>
    <t>KRAJSKÁ KOMUNIKACE - rozšíření tl. 5 cm</t>
  </si>
  <si>
    <t>AS12*0,9</t>
  </si>
  <si>
    <t>KK_po*0,9</t>
  </si>
  <si>
    <t>KRAJSKÁ KOMUNIKACE - obnova jízdního pruhu</t>
  </si>
  <si>
    <t>plocha celkem</t>
  </si>
  <si>
    <t xml:space="preserve">stoka C </t>
  </si>
  <si>
    <t>(340,2+2*1,5)*KK_š</t>
  </si>
  <si>
    <t>odpočet plochy rýhy s rozšířením</t>
  </si>
  <si>
    <t>-(AS11+AS12)</t>
  </si>
  <si>
    <t>9</t>
  </si>
  <si>
    <t>115001101</t>
  </si>
  <si>
    <t>Převedení vody potrubím DN do 100</t>
  </si>
  <si>
    <t>-2079480981</t>
  </si>
  <si>
    <t>115101201</t>
  </si>
  <si>
    <t>Čerpání vody na dopravní výšku do 10 m průměrný přítok do 500 l/min</t>
  </si>
  <si>
    <t>hod</t>
  </si>
  <si>
    <t>1037503201</t>
  </si>
  <si>
    <t>ČV1*12</t>
  </si>
  <si>
    <t>115101301</t>
  </si>
  <si>
    <t>Pohotovost čerpací soupravy pro dopravní výšku do 10 m přítok do 500 l/min</t>
  </si>
  <si>
    <t>609136488</t>
  </si>
  <si>
    <t>TR1/10</t>
  </si>
  <si>
    <t>+0,711</t>
  </si>
  <si>
    <t>12</t>
  </si>
  <si>
    <t>119001405</t>
  </si>
  <si>
    <t>Dočasné zajištění potrubí z PE DN do 200 mm</t>
  </si>
  <si>
    <t>1971772300</t>
  </si>
  <si>
    <t>vodovod</t>
  </si>
  <si>
    <t>"stoka A" 3*ŠR1</t>
  </si>
  <si>
    <t>"stoka A1-1"  1*ŠR1</t>
  </si>
  <si>
    <t>"stoka A-1-1" 1*ŠR1</t>
  </si>
  <si>
    <t>"stoka A-2" 1*ŠR1</t>
  </si>
  <si>
    <t>vodovodní přípojky</t>
  </si>
  <si>
    <t>"50% počtu kanalizačních" (TV1*0,5)*ŠR1</t>
  </si>
  <si>
    <t>STL plynovod vč. příp.</t>
  </si>
  <si>
    <t>"stoka A" 8*ŠR1</t>
  </si>
  <si>
    <t>"stoka A-1" 3*ŠR1</t>
  </si>
  <si>
    <t>"stoka A-1-1" 2*ŠR1</t>
  </si>
  <si>
    <t>"stoka B" 3*ŠR1</t>
  </si>
  <si>
    <t>13</t>
  </si>
  <si>
    <t>119001412</t>
  </si>
  <si>
    <t>Dočasné zajištění potrubí betonového, ŽB nebo kameninového DN přes 200 do 500 mm</t>
  </si>
  <si>
    <t>11987602</t>
  </si>
  <si>
    <t>propustek</t>
  </si>
  <si>
    <t>"stoka A" 1*ŠR1</t>
  </si>
  <si>
    <t>14</t>
  </si>
  <si>
    <t>119001421</t>
  </si>
  <si>
    <t>Dočasné zajištění kabelů a kabelových tratí ze 3 volně ložených kabelů</t>
  </si>
  <si>
    <t>1009236865</t>
  </si>
  <si>
    <t>NN a telekom. kabely</t>
  </si>
  <si>
    <t>"stoka A" (5+1)*ŠR1</t>
  </si>
  <si>
    <t>"stoka A-1" (0+1)*ŠR1</t>
  </si>
  <si>
    <t>"stoka A-1-1" (2+0)*ŠR1</t>
  </si>
  <si>
    <t>"stoka B" (2+1)*ŠR1</t>
  </si>
  <si>
    <t>130001101</t>
  </si>
  <si>
    <t>Příplatek za ztížení vykopávky v blízkosti podzemního vedení</t>
  </si>
  <si>
    <t>-2111932364</t>
  </si>
  <si>
    <t>stávající vodovod a STL</t>
  </si>
  <si>
    <t>A1*0,5</t>
  </si>
  <si>
    <t>16</t>
  </si>
  <si>
    <t>132254205</t>
  </si>
  <si>
    <t>Hloubení zapažených rýh š do 2000 mm v hornině třídy těžitelnosti I skupiny 3 objem do 1000 m3</t>
  </si>
  <si>
    <t>728671921</t>
  </si>
  <si>
    <t>"šířka výkopu - stoky DN 150 a 250 mm" 1,2</t>
  </si>
  <si>
    <t>"rozšíření výkopu na šachty" 2,2</t>
  </si>
  <si>
    <t>"rozšíření krytu krajské kom." 0,5</t>
  </si>
  <si>
    <t>"rozšíření krytu místní kom." 0,3</t>
  </si>
  <si>
    <t>"obnova jízdního pruhu - šířka" 3</t>
  </si>
  <si>
    <t>"obnova jízdního pruhu - bez rozš. krytu" 0</t>
  </si>
  <si>
    <t>536,06*2,38*ŠR1</t>
  </si>
  <si>
    <t>"rozšíření a prohloubení na šachty" 17*(2,5*(ŠR4-ŠR1)*2,38+2,5*ŠR4*0,15)</t>
  </si>
  <si>
    <t>143,56*2,46*ŠR1</t>
  </si>
  <si>
    <t>"rozšíření a prohloubení na šachty" 5*(2,5*(ŠR4-ŠR1)*2,46+2,5*ŠR4*0,15)</t>
  </si>
  <si>
    <t>67,2*2,64*ŠR1</t>
  </si>
  <si>
    <t>"rozšíření a prohloubení na šachty" 2*(2,5*(ŠR4-ŠR1)*2,64+2,5*ŠR4*0,15)</t>
  </si>
  <si>
    <t>79,28*2,18*ŠR1</t>
  </si>
  <si>
    <t>"rozšíření a prohloubení na šachty" 3*(2,5*(ŠR4-ŠR1)*2,18+2,5*ŠR4*0,15)</t>
  </si>
  <si>
    <t>420,34*2,1*ŠR1</t>
  </si>
  <si>
    <t>"rozšíření a prohloubení na šachty" 12*(2,5*(ŠR4-ŠR1)*2,1+2,5*ŠR4*0,15)</t>
  </si>
  <si>
    <t>prohloubení výkopu pro trativody</t>
  </si>
  <si>
    <t>TR1*ŠR1*0,1</t>
  </si>
  <si>
    <t>"šachty" (7)*(2,5*(ŠR4-ŠR1))*0,1</t>
  </si>
  <si>
    <t>odpočet skladby komunikací</t>
  </si>
  <si>
    <t>"krajská komunikace" -AS11*(0,15+0,2)</t>
  </si>
  <si>
    <t>"místní komunikace" -AS21*(0,1+0,15)</t>
  </si>
  <si>
    <t>"štěrková komunikace" -ŠD3*0,1</t>
  </si>
  <si>
    <t>tř.3 - 45%</t>
  </si>
  <si>
    <t>A1*0,45</t>
  </si>
  <si>
    <t>17</t>
  </si>
  <si>
    <t>132354205</t>
  </si>
  <si>
    <t>Hloubení zapažených rýh š do 2000 mm v hornině třídy těžitelnosti II skupiny 4 objem do 1000 m3</t>
  </si>
  <si>
    <t>421942177</t>
  </si>
  <si>
    <t>tř.4 - 50%</t>
  </si>
  <si>
    <t>18</t>
  </si>
  <si>
    <t>132454203</t>
  </si>
  <si>
    <t>Hloubení zapažených rýh š do 2000 mm v hornině třídy těžitelnosti II skupiny 5 objem do 100 m3</t>
  </si>
  <si>
    <t>1878515889</t>
  </si>
  <si>
    <t>tř.5 - 2,5%</t>
  </si>
  <si>
    <t>A1*0,025</t>
  </si>
  <si>
    <t>19</t>
  </si>
  <si>
    <t>138511201</t>
  </si>
  <si>
    <t>Dolamování hloubených vykopávek rýh ve vrstvě tl do 500 mm v hornině třídy těžitelnosti III skupiny 6</t>
  </si>
  <si>
    <t>-1357373513</t>
  </si>
  <si>
    <t>tř.6 - 2,5%</t>
  </si>
  <si>
    <t>20</t>
  </si>
  <si>
    <t>13341301R</t>
  </si>
  <si>
    <t>Hloubené sondy pro sondování a trasování IS - zřízení, odstranění</t>
  </si>
  <si>
    <t>kus</t>
  </si>
  <si>
    <t>1862441582</t>
  </si>
  <si>
    <t>25</t>
  </si>
  <si>
    <t>151201102</t>
  </si>
  <si>
    <t>Zřízení zátažného pažení a rozepření stěn rýh hl přes 2 do 4 m</t>
  </si>
  <si>
    <t>-409554667</t>
  </si>
  <si>
    <t>536,06*2,38*2</t>
  </si>
  <si>
    <t>"odpočet souběhu s výtlakem II" -271,34*2,38</t>
  </si>
  <si>
    <t>143,56*2,46*2</t>
  </si>
  <si>
    <t>67,2*2,64*2</t>
  </si>
  <si>
    <t>79,28*2,18*2</t>
  </si>
  <si>
    <t>420,34*2,1*2</t>
  </si>
  <si>
    <t>TR1*0,1*2</t>
  </si>
  <si>
    <t>22</t>
  </si>
  <si>
    <t>151201112</t>
  </si>
  <si>
    <t>Odstranění zátažného pažení a rozepření stěn rýh hl přes 2 do 4 m</t>
  </si>
  <si>
    <t>1739324435</t>
  </si>
  <si>
    <t>23</t>
  </si>
  <si>
    <t>162451105</t>
  </si>
  <si>
    <t>Vodorovné přemístění přes 1 000 do 1500 m výkopku/sypaniny z horniny třídy těžitelnosti I skupiny 1 až 3</t>
  </si>
  <si>
    <t>-2135757029</t>
  </si>
  <si>
    <t>odvoz na meziskládku</t>
  </si>
  <si>
    <t>dovoz štěrků, zeminy na zásypy</t>
  </si>
  <si>
    <t>A4+A41+A5</t>
  </si>
  <si>
    <t>(A6-A63)*0,5 "zemina"</t>
  </si>
  <si>
    <t>162451125</t>
  </si>
  <si>
    <t>Vodorovné přemístění přes 1 000 do 1500 m výkopku/sypaniny z horniny třídy těžitelnosti II skupiny 4 a 5</t>
  </si>
  <si>
    <t>-669223975</t>
  </si>
  <si>
    <t>A14+A15</t>
  </si>
  <si>
    <t>dovoz zeminy na zásyp</t>
  </si>
  <si>
    <t>162451145</t>
  </si>
  <si>
    <t>Vodorovné přemístění přes 1 000 do 1500 m výkopku/sypaniny z horniny třídy těžitelnosti III skupiny 6 a 7</t>
  </si>
  <si>
    <t>-831149418</t>
  </si>
  <si>
    <t>26</t>
  </si>
  <si>
    <t>171201201</t>
  </si>
  <si>
    <t>Uložení sypaniny na skládky nebo meziskládky</t>
  </si>
  <si>
    <t>-920094084</t>
  </si>
  <si>
    <t>výkopek</t>
  </si>
  <si>
    <t>Souče</t>
  </si>
  <si>
    <t>27</t>
  </si>
  <si>
    <t>167151111</t>
  </si>
  <si>
    <t>Nakládání výkopku z hornin třídy těžitelnosti I skupiny 1 až 3 přes 100 m3</t>
  </si>
  <si>
    <t>757383812</t>
  </si>
  <si>
    <t>štěrky</t>
  </si>
  <si>
    <t>zemina na zásyp</t>
  </si>
  <si>
    <t>A6*0,5</t>
  </si>
  <si>
    <t>odvoz na skládku</t>
  </si>
  <si>
    <t>28</t>
  </si>
  <si>
    <t>167151112</t>
  </si>
  <si>
    <t>Nakládání výkopku z hornin třídy těžitelnosti II skupiny 4 a 5 přes 100 m3</t>
  </si>
  <si>
    <t>-1609544244</t>
  </si>
  <si>
    <t>167151113</t>
  </si>
  <si>
    <t>Nakládání výkopku z hornin třídy těžitelnosti III skupiny 6 a 7 přes 100 m3</t>
  </si>
  <si>
    <t>-1878742734</t>
  </si>
  <si>
    <t>30</t>
  </si>
  <si>
    <t>175151101</t>
  </si>
  <si>
    <t>Obsypání potrubí strojně sypaninou bez prohození, uloženou do 3 m</t>
  </si>
  <si>
    <t>1280058458</t>
  </si>
  <si>
    <t>rýhy</t>
  </si>
  <si>
    <t>potrubí PVC DN 200</t>
  </si>
  <si>
    <t>Potr200*(ŠR1*(0,2+0,3)-PI*0,1*0,1)</t>
  </si>
  <si>
    <t>potrubí DN 250</t>
  </si>
  <si>
    <t>Potr250*(ŠR1*(0,25+0,3)-PI*0,125*0,125)</t>
  </si>
  <si>
    <t>stávající IS</t>
  </si>
  <si>
    <t>"potrubí do DN 200" DZP1*(0,8*(0,1+0,3)-PI*0,1/2*0,1/2)</t>
  </si>
  <si>
    <t>"potrubí DN 200-500" DZP2*(1*(0,3+0,3)-PI*0,3/2*0,3/2)</t>
  </si>
  <si>
    <t>"kabely" DZP3*(0,6*(0,05+0,3)-PI*0,05/2*0,05/2)</t>
  </si>
  <si>
    <t>31</t>
  </si>
  <si>
    <t>M</t>
  </si>
  <si>
    <t>58337332</t>
  </si>
  <si>
    <t>obsypový materiál frakce 0/22</t>
  </si>
  <si>
    <t>2035117089</t>
  </si>
  <si>
    <t>A5*1,9</t>
  </si>
  <si>
    <t>32</t>
  </si>
  <si>
    <t>174101101</t>
  </si>
  <si>
    <t>Zásyp jam, šachet rýh nebo kolem objektů sypaninou se zhutněním</t>
  </si>
  <si>
    <t>355300584</t>
  </si>
  <si>
    <t>hloubení celkem</t>
  </si>
  <si>
    <t>odpočet lože</t>
  </si>
  <si>
    <t>-(A4+A41)</t>
  </si>
  <si>
    <t>odpočet trativodů - potrubí</t>
  </si>
  <si>
    <t>-TR1*ŠR1*0,1</t>
  </si>
  <si>
    <t>odpočet podkladních betonů</t>
  </si>
  <si>
    <t>-PB1</t>
  </si>
  <si>
    <t>odpočet obsypu</t>
  </si>
  <si>
    <t>-A5</t>
  </si>
  <si>
    <t>odpočet kubatury potrubí</t>
  </si>
  <si>
    <t>-Potr200*PI*0,1*0,1</t>
  </si>
  <si>
    <t>-Potr250*PI*0,125*0,125</t>
  </si>
  <si>
    <t>odpočet kubatury šachet</t>
  </si>
  <si>
    <t>-(ŠA1+ŠA2)*(PI*0,62*0,62)*(2,32+0,15)</t>
  </si>
  <si>
    <t>odpočet změny skladby komunikací</t>
  </si>
  <si>
    <t>"krajská komunikace" -AS11*(0,6-0,35)</t>
  </si>
  <si>
    <t>"místní komunikace" -AS21*(0,6-0,25)</t>
  </si>
  <si>
    <t>"štěrková komunikace" -ŠD3*(0,15-0,1)</t>
  </si>
  <si>
    <t>58331205</t>
  </si>
  <si>
    <t>netříděný zásypový materiál</t>
  </si>
  <si>
    <t>1305652676</t>
  </si>
  <si>
    <t>výměna zásypového materiálu v krajské komunikaci ... 100%</t>
  </si>
  <si>
    <t>ŠD1*(2,1"hl."-(0,1+0,25+0,3+0,6))</t>
  </si>
  <si>
    <t>použití podkladního štěrku z podkladů asfaltových komunikací ... 50%</t>
  </si>
  <si>
    <t>-(ŠD1*0,2+ŠD2*0,15)*0,5</t>
  </si>
  <si>
    <t>přepočet na t</t>
  </si>
  <si>
    <t>A61*1,9</t>
  </si>
  <si>
    <t>34</t>
  </si>
  <si>
    <t>162751117</t>
  </si>
  <si>
    <t>Vodorovné přemístění přes 9 000 do 10000 m výkopku/sypaniny z horniny třídy těžitelnosti I skupiny 1 až 3</t>
  </si>
  <si>
    <t>-1774380961</t>
  </si>
  <si>
    <t>odpočet zásyp výkopkem</t>
  </si>
  <si>
    <t>-A6*0,5</t>
  </si>
  <si>
    <t>příp. výměny zásypového mat.</t>
  </si>
  <si>
    <t>35</t>
  </si>
  <si>
    <t>162751119</t>
  </si>
  <si>
    <t>Příplatek k vodorovnému přemístění výkopku/sypaniny z horniny třídy těžitelnosti I skupiny 1 až 3 ZKD 1000 m přes 10000 m</t>
  </si>
  <si>
    <t>1316579410</t>
  </si>
  <si>
    <t>A7*5</t>
  </si>
  <si>
    <t>36</t>
  </si>
  <si>
    <t>162751137</t>
  </si>
  <si>
    <t>Vodorovné přemístění přes 9 000 do 10000 m výkopku/sypaniny z horniny třídy těžitelnosti II skupiny 4 a 5</t>
  </si>
  <si>
    <t>-635311948</t>
  </si>
  <si>
    <t>162751139</t>
  </si>
  <si>
    <t>Příplatek k vodorovnému přemístění výkopku/sypaniny z horniny třídy těžitelnosti II skupiny 4 a 5 ZKD 1000 m přes 10000 m</t>
  </si>
  <si>
    <t>75851271</t>
  </si>
  <si>
    <t>A8*5</t>
  </si>
  <si>
    <t>38</t>
  </si>
  <si>
    <t>162751157</t>
  </si>
  <si>
    <t>Vodorovné přemístění přes 9 000 do 10000 m výkopku/sypaniny z horniny třídy těžitelnosti III skupiny 6 a 7</t>
  </si>
  <si>
    <t>1809163132</t>
  </si>
  <si>
    <t>162751159</t>
  </si>
  <si>
    <t>Příplatek k vodorovnému přemístění výkopku/sypaniny z horniny třídy těžitelnosti III skupiny 6 a 7 ZKD 1000 m přes 10000 m</t>
  </si>
  <si>
    <t>1445548391</t>
  </si>
  <si>
    <t>A9*5</t>
  </si>
  <si>
    <t>40</t>
  </si>
  <si>
    <t>171201231</t>
  </si>
  <si>
    <t>Poplatek za uložení zeminy a kamení na recyklační skládce (skládkovné) kód odpadu 17 05 04</t>
  </si>
  <si>
    <t>881993123</t>
  </si>
  <si>
    <t>(A7+A8+A9)*1,7</t>
  </si>
  <si>
    <t>41</t>
  </si>
  <si>
    <t>181951112</t>
  </si>
  <si>
    <t>Úprava pláně v hornině třídy těžitelnosti I skupiny 1 až 3 se zhutněním strojně</t>
  </si>
  <si>
    <t>1957249612</t>
  </si>
  <si>
    <t>ŠD1+ŠD2+ŠD3</t>
  </si>
  <si>
    <t>Zakládání</t>
  </si>
  <si>
    <t>42</t>
  </si>
  <si>
    <t>211561111</t>
  </si>
  <si>
    <t>Výplň odvodňovacích žeber nebo trativodů kamenivem hrubým drceným frakce 4 až 16 mm</t>
  </si>
  <si>
    <t>-1708228144</t>
  </si>
  <si>
    <t>rozšíření - šachty</t>
  </si>
  <si>
    <t>7*(2,5*(ŠR4-ŠR1))*0,1</t>
  </si>
  <si>
    <t>43</t>
  </si>
  <si>
    <t>212751104</t>
  </si>
  <si>
    <t>Trativod z drenážních trubek flexibilních PVC-U SN 4 perforace 360° včetně lože otevřený výkop DN 100 pro meliorace</t>
  </si>
  <si>
    <t>1543085764</t>
  </si>
  <si>
    <t>stoka B (Š31-Š39)</t>
  </si>
  <si>
    <t>Svislé a kompletní konstrukce</t>
  </si>
  <si>
    <t>44</t>
  </si>
  <si>
    <t>359901111</t>
  </si>
  <si>
    <t>Vyčištění stok</t>
  </si>
  <si>
    <t>-694143421</t>
  </si>
  <si>
    <t>Potr200+Potr250</t>
  </si>
  <si>
    <t>45</t>
  </si>
  <si>
    <t>359901211</t>
  </si>
  <si>
    <t>Monitoring stoky jakékoli výšky na nové kanalizaci</t>
  </si>
  <si>
    <t>712651562</t>
  </si>
  <si>
    <t>Vodorovné konstrukce</t>
  </si>
  <si>
    <t>46</t>
  </si>
  <si>
    <t>451573111</t>
  </si>
  <si>
    <t>Lože pod potrubí otevřený výkop ze štěrkopísku</t>
  </si>
  <si>
    <t>2044072358</t>
  </si>
  <si>
    <t>"DN 200 a 250 mm" (Potr200+Potr250)*ŠR1*0,1</t>
  </si>
  <si>
    <t>"potrubí do DN 200" DZP1*0,8*0,1</t>
  </si>
  <si>
    <t>"potrubí DN 200-500" DZP2*1*0,1</t>
  </si>
  <si>
    <t>"kabely" DZP3*0,6*0,1</t>
  </si>
  <si>
    <t>47</t>
  </si>
  <si>
    <t>452112112</t>
  </si>
  <si>
    <t>Osazení betonových prstenců nebo rámů v do 100 mm pod poklopy a mříže</t>
  </si>
  <si>
    <t>1935142881</t>
  </si>
  <si>
    <t>v. 40 mm</t>
  </si>
  <si>
    <t>v. 60 mm</t>
  </si>
  <si>
    <t>v. 80 mm</t>
  </si>
  <si>
    <t>v. 100 mm</t>
  </si>
  <si>
    <t>48</t>
  </si>
  <si>
    <t>452112122</t>
  </si>
  <si>
    <t>Osazení betonových prstenců nebo rámů v přes 100 do 200 mm pod poklopy a mříže</t>
  </si>
  <si>
    <t>-337150247</t>
  </si>
  <si>
    <t>v. 120 mm</t>
  </si>
  <si>
    <t>49</t>
  </si>
  <si>
    <t>59224184</t>
  </si>
  <si>
    <t>prstenec šachtový vyrovnávací betonový 625x120x40mm</t>
  </si>
  <si>
    <t>-1101501871</t>
  </si>
  <si>
    <t>59224185</t>
  </si>
  <si>
    <t>prstenec šachtový vyrovnávací betonový 625x120x60mm</t>
  </si>
  <si>
    <t>466945492</t>
  </si>
  <si>
    <t>51</t>
  </si>
  <si>
    <t>59224176</t>
  </si>
  <si>
    <t>prstenec šachtový vyrovnávací betonový 625x120x80mm</t>
  </si>
  <si>
    <t>1378842033</t>
  </si>
  <si>
    <t>52</t>
  </si>
  <si>
    <t>59224187</t>
  </si>
  <si>
    <t>prstenec šachtový vyrovnávací betonový 625x120x100mm</t>
  </si>
  <si>
    <t>1160411596</t>
  </si>
  <si>
    <t>53</t>
  </si>
  <si>
    <t>59224188</t>
  </si>
  <si>
    <t>prstenec šachtový vyrovnávací betonový 625x120x120mm</t>
  </si>
  <si>
    <t>1584938709</t>
  </si>
  <si>
    <t>54</t>
  </si>
  <si>
    <t>452311131</t>
  </si>
  <si>
    <t>Podkladní desky z betonu prostého bez zvýšených nároků na prostředí tř. C 12/15 otevřený výkop</t>
  </si>
  <si>
    <t>-1747136380</t>
  </si>
  <si>
    <t>pod šachty</t>
  </si>
  <si>
    <t>(ŠA1+ŠA2)*(1,5*1,5)*0,1</t>
  </si>
  <si>
    <t>55</t>
  </si>
  <si>
    <t>452351101</t>
  </si>
  <si>
    <t>Bednění podkladních desek nebo bloků nebo sedlového lože otevřený výkop</t>
  </si>
  <si>
    <t>4335558</t>
  </si>
  <si>
    <t>(ŠA1+ŠA2)*(4*1,5)*0,1</t>
  </si>
  <si>
    <t>Komunikace pozemní</t>
  </si>
  <si>
    <t>56</t>
  </si>
  <si>
    <t>564750111</t>
  </si>
  <si>
    <t>Podklad z kameniva hrubého drceného vel. 16-32 mm plochy přes 100 m2 tl 150 mm</t>
  </si>
  <si>
    <t>-1847667844</t>
  </si>
  <si>
    <t>MÍSTNÍ KOMUNIKACE</t>
  </si>
  <si>
    <t>57</t>
  </si>
  <si>
    <t>564831111</t>
  </si>
  <si>
    <t>Podklad ze štěrkodrtě ŠD plochy přes 100 m2 tl 100 mm</t>
  </si>
  <si>
    <t>-1951896819</t>
  </si>
  <si>
    <t>provizorní obnova krajské komunikace</t>
  </si>
  <si>
    <t>58</t>
  </si>
  <si>
    <t>564851111</t>
  </si>
  <si>
    <t>Podklad ze štěrkodrtě ŠD plochy přes 100 m2 tl 150 mm</t>
  </si>
  <si>
    <t>1637292177</t>
  </si>
  <si>
    <t>59</t>
  </si>
  <si>
    <t>564871116</t>
  </si>
  <si>
    <t>Podklad ze štěrkodrtě ŠD plochy přes 100 m2 tl. 300 mm</t>
  </si>
  <si>
    <t>1339635920</t>
  </si>
  <si>
    <t>60</t>
  </si>
  <si>
    <t>56491151R</t>
  </si>
  <si>
    <t>Kryt z R-materiálu tl 50 mm</t>
  </si>
  <si>
    <t>-1930768998</t>
  </si>
  <si>
    <t>61</t>
  </si>
  <si>
    <t>573191111</t>
  </si>
  <si>
    <t>Postřik infiltrační kationaktivní emulzí v množství 1 kg/m2</t>
  </si>
  <si>
    <t>227882160</t>
  </si>
  <si>
    <t>AS21+AS22</t>
  </si>
  <si>
    <t>62</t>
  </si>
  <si>
    <t>573231111</t>
  </si>
  <si>
    <t>Postřik živičný spojovací ze silniční emulze v množství 0,70 kg/m2</t>
  </si>
  <si>
    <t>1460976605</t>
  </si>
  <si>
    <t>AS11+AS12</t>
  </si>
  <si>
    <t>KRAJSKÁ KOMUNIKACE - obnova jízd. pruhu, doplnění</t>
  </si>
  <si>
    <t>63</t>
  </si>
  <si>
    <t>577195112</t>
  </si>
  <si>
    <t>Asfaltový beton vrstva ložní ACL 16 (ABH) tl. 100 mm š do 3 m z nemodifikovaného asfaltu</t>
  </si>
  <si>
    <t>583226995</t>
  </si>
  <si>
    <t>64</t>
  </si>
  <si>
    <t>577146111</t>
  </si>
  <si>
    <t>Asfaltový beton vrstva ložní ACL 22 (ABVH) tl 50 mm š do 3 m z nemodifikovaného asfaltu</t>
  </si>
  <si>
    <t>1037719565</t>
  </si>
  <si>
    <t>65</t>
  </si>
  <si>
    <t>577144211</t>
  </si>
  <si>
    <t>Asfaltový beton vrstva obrusná ACO 11 (ABS) tř. II tl 50 mm š do 3 m z nemodifikovaného asfaltu</t>
  </si>
  <si>
    <t>607357543</t>
  </si>
  <si>
    <t>KRAJSKÁ KOMUNIKACE - obnova jízdního pruhu, doplnění</t>
  </si>
  <si>
    <t>Trubní vedení</t>
  </si>
  <si>
    <t>66</t>
  </si>
  <si>
    <t>871355241</t>
  </si>
  <si>
    <t>Kanalizační potrubí z tvrdého PVC vícevrstvé tuhost třídy SN12 DN 200</t>
  </si>
  <si>
    <t>1004560008</t>
  </si>
  <si>
    <t>67</t>
  </si>
  <si>
    <t>871365241</t>
  </si>
  <si>
    <t>Kanalizační potrubí z tvrdého PVC vícevrstvé tuhost třídy SN12 DN 250</t>
  </si>
  <si>
    <t>-1955968220</t>
  </si>
  <si>
    <t>536,06</t>
  </si>
  <si>
    <t>143,56</t>
  </si>
  <si>
    <t>67,2</t>
  </si>
  <si>
    <t>79,28</t>
  </si>
  <si>
    <t>420,34</t>
  </si>
  <si>
    <t>odpočet DN 150 mm</t>
  </si>
  <si>
    <t>-Potr200</t>
  </si>
  <si>
    <t>68</t>
  </si>
  <si>
    <t>877360320</t>
  </si>
  <si>
    <t>Montáž odboček na kanalizačním potrubí z PP nebo tvrdého PVC trub hladkých plnostěnných DN 250</t>
  </si>
  <si>
    <t>-704547840</t>
  </si>
  <si>
    <t>69</t>
  </si>
  <si>
    <t>28612224</t>
  </si>
  <si>
    <t>odbočka kanalizační plastová PVC KG DN 250x160/45° SN12/16</t>
  </si>
  <si>
    <t>-2049844900</t>
  </si>
  <si>
    <t>70</t>
  </si>
  <si>
    <t>877315231</t>
  </si>
  <si>
    <t>Montáž kolen na kanalizačním potrubí z PP nebo tvrdého PVC trub hladkých plnostěnných DN 150</t>
  </si>
  <si>
    <t>-1091467808</t>
  </si>
  <si>
    <t>71</t>
  </si>
  <si>
    <t>28611722</t>
  </si>
  <si>
    <t>víčko kanalizace plastové KG DN 160</t>
  </si>
  <si>
    <t>1804540497</t>
  </si>
  <si>
    <t>72</t>
  </si>
  <si>
    <t>894411121</t>
  </si>
  <si>
    <t>Zřízení šachet kanalizačních z betonových dílců na potrubí DN přes 200 do 300 dno beton tř. C 25/30</t>
  </si>
  <si>
    <t>-1856323329</t>
  </si>
  <si>
    <t>stoka C</t>
  </si>
  <si>
    <t>odpočet s obkladem dna</t>
  </si>
  <si>
    <t>-ŠA2</t>
  </si>
  <si>
    <t>73</t>
  </si>
  <si>
    <t>894411221</t>
  </si>
  <si>
    <t>Zřízení šachet kanalizačních z betonových dílců na potrubí DN přes 200 do 300 dno kamenina</t>
  </si>
  <si>
    <t>-115488902</t>
  </si>
  <si>
    <t>napojení tlakových stok</t>
  </si>
  <si>
    <t>74</t>
  </si>
  <si>
    <t>592240295</t>
  </si>
  <si>
    <t>dno betonové šachtové DN 250 betonový žlab i nástupnice 100x78,5x15cm</t>
  </si>
  <si>
    <t>1074749890</t>
  </si>
  <si>
    <t>75</t>
  </si>
  <si>
    <t>592240345</t>
  </si>
  <si>
    <t>dno betonové šachtové DN 250 kameninový žlab i nástupnice 100x50x15cm</t>
  </si>
  <si>
    <t>-1804138919</t>
  </si>
  <si>
    <t>76</t>
  </si>
  <si>
    <t>59224160</t>
  </si>
  <si>
    <t>skruž kanalizační s poplat. stupadly 100x25x12cm</t>
  </si>
  <si>
    <t>-38298347</t>
  </si>
  <si>
    <t>77</t>
  </si>
  <si>
    <t>59224161</t>
  </si>
  <si>
    <t>skruž kanalizační s poplast. stupadly 100x50x12cm</t>
  </si>
  <si>
    <t>-186053404</t>
  </si>
  <si>
    <t>78</t>
  </si>
  <si>
    <t>59224162</t>
  </si>
  <si>
    <t>skruž kanalizační s poplast.i stupadly 100x100x12cm</t>
  </si>
  <si>
    <t>1967424496</t>
  </si>
  <si>
    <t>79</t>
  </si>
  <si>
    <t>59224312</t>
  </si>
  <si>
    <t>kónus šachetní betonový kapsové plastové stupadlo 100x62,5x58cm</t>
  </si>
  <si>
    <t>1300098122</t>
  </si>
  <si>
    <t>ŠA1+ŠA2</t>
  </si>
  <si>
    <t>80</t>
  </si>
  <si>
    <t>59224348</t>
  </si>
  <si>
    <t>těsnění elastomerové pro spojení šachetních dílů DN 1000</t>
  </si>
  <si>
    <t>-857366183</t>
  </si>
  <si>
    <t>SK1+SK2+SK3</t>
  </si>
  <si>
    <t>81</t>
  </si>
  <si>
    <t>899104112</t>
  </si>
  <si>
    <t>Osazení poklopů litinových, ocelových nebo železobetonových včetně rámů pro třídu zatížení D400, E600</t>
  </si>
  <si>
    <t>-1628877045</t>
  </si>
  <si>
    <t>82</t>
  </si>
  <si>
    <t>55241014</t>
  </si>
  <si>
    <t>poklop šachtový třída D400, kruhový rám 785, vstup 600mm, bez ventilace</t>
  </si>
  <si>
    <t>103956893</t>
  </si>
  <si>
    <t>Pokl1-Pokl2"intenzivní provoz"</t>
  </si>
  <si>
    <t>83</t>
  </si>
  <si>
    <t>55241030</t>
  </si>
  <si>
    <t>poklop šachtový litinový kruhový DN 600 bez ventilace tř D400 pro intenzivní provoz</t>
  </si>
  <si>
    <t>1379690900</t>
  </si>
  <si>
    <t>stoka B - v krajské komunikaci</t>
  </si>
  <si>
    <t>Pokl2</t>
  </si>
  <si>
    <t>84</t>
  </si>
  <si>
    <t>892352121</t>
  </si>
  <si>
    <t>Tlaková zkouška vzduchem potrubí DN 200 těsnícím vakem ucpávkovým</t>
  </si>
  <si>
    <t>úsek</t>
  </si>
  <si>
    <t>-197643456</t>
  </si>
  <si>
    <t>85</t>
  </si>
  <si>
    <t>892362121</t>
  </si>
  <si>
    <t>Tlaková zkouška vzduchem potrubí DN 250 těsnícím vakem ucpávkovým</t>
  </si>
  <si>
    <t>-600322698</t>
  </si>
  <si>
    <t>17-1 "DN150"</t>
  </si>
  <si>
    <t>86</t>
  </si>
  <si>
    <t>899331111</t>
  </si>
  <si>
    <t>Výšková úprava uličního vstupu nebo vpusti do 200 mm zvýšením poklopu</t>
  </si>
  <si>
    <t>932568836</t>
  </si>
  <si>
    <t>"přípojky" 13</t>
  </si>
  <si>
    <t>"šoupata" 4+1</t>
  </si>
  <si>
    <t>"hydrant" 1</t>
  </si>
  <si>
    <t>87</t>
  </si>
  <si>
    <t>R-899.006</t>
  </si>
  <si>
    <t>Stabilizace šachtových poklopů v nezpevněné komunikaci</t>
  </si>
  <si>
    <t>623569552</t>
  </si>
  <si>
    <t>"štěrková kom." 12</t>
  </si>
  <si>
    <t>Ostatní konstrukce a práce, bourání</t>
  </si>
  <si>
    <t>88</t>
  </si>
  <si>
    <t>91911221R</t>
  </si>
  <si>
    <t>Řezání spár pro vytvoření komůrky š 10 mm hl 25 mm pro těsnící zálivku v živičném krytu vč. zálivky</t>
  </si>
  <si>
    <t>129987156</t>
  </si>
  <si>
    <t>ŘEZ1+ŘEZ2</t>
  </si>
  <si>
    <t>89</t>
  </si>
  <si>
    <t>919731121</t>
  </si>
  <si>
    <t>Zarovnání styčné plochy podkladu nebo krytu živičného tl do 50 mm</t>
  </si>
  <si>
    <t>-1251463021</t>
  </si>
  <si>
    <t>KK_celkem/KK_š</t>
  </si>
  <si>
    <t>2*KK_š</t>
  </si>
  <si>
    <t>90</t>
  </si>
  <si>
    <t>919735111</t>
  </si>
  <si>
    <t>Řezání stávajícího živičného krytu hl do 50 mm</t>
  </si>
  <si>
    <t>-163430668</t>
  </si>
  <si>
    <t>341,7*2*X1</t>
  </si>
  <si>
    <t>"šachty" 5*(2*(ŠR4-ŠR1))/X1</t>
  </si>
  <si>
    <t>91</t>
  </si>
  <si>
    <t>919735112</t>
  </si>
  <si>
    <t>Řezání stávajícího živičného krytu hl přes 50 do 100 mm</t>
  </si>
  <si>
    <t>1100862196</t>
  </si>
  <si>
    <t>MÍSTNÍ KOMUNIKACE - bouraná část 10%</t>
  </si>
  <si>
    <t>(190,48*2)*0,1</t>
  </si>
  <si>
    <t>"šachty" 7*(2*(ŠR4-ŠR1))*0,1</t>
  </si>
  <si>
    <t>"odpočet - souběh s výtlakem" (-4)*0,1</t>
  </si>
  <si>
    <t>(143,56*2)*0,1</t>
  </si>
  <si>
    <t>"šachty" 5*(2*(ŠR4-ŠR1))*0,1</t>
  </si>
  <si>
    <t>(67,2*2)*0,1</t>
  </si>
  <si>
    <t>"šachty" 2*(2*(ŠR4-ŠR1))*0,1</t>
  </si>
  <si>
    <t>(49,28*2)*0,1</t>
  </si>
  <si>
    <t>MÍSTNÍ KOMUNIKACE - rozšíření</t>
  </si>
  <si>
    <t>stoka A (1/3 .. 1-str.)</t>
  </si>
  <si>
    <t xml:space="preserve">190,48*2 </t>
  </si>
  <si>
    <t>-190,48*(1/3)</t>
  </si>
  <si>
    <t>"šachty" 7*(2*(ŠR4-ŠR1))</t>
  </si>
  <si>
    <t>"odpočet - souběh s výtlakem" (-4)*1</t>
  </si>
  <si>
    <t>stoka A-1 (1-str.)</t>
  </si>
  <si>
    <t>143,56*1</t>
  </si>
  <si>
    <t>"šachty 1-str." 5*(2*(ŠR4-ŠR1))*0,5</t>
  </si>
  <si>
    <t>stoka A-1-1 (1-str.)</t>
  </si>
  <si>
    <t>67,2*1</t>
  </si>
  <si>
    <t>"šachty 1-str." 2*(2*(ŠR4-ŠR1))*0,5</t>
  </si>
  <si>
    <t>stoka A-2 (1-str.)</t>
  </si>
  <si>
    <t>49,28*1</t>
  </si>
  <si>
    <t>92</t>
  </si>
  <si>
    <t>919735113</t>
  </si>
  <si>
    <t>Řezání stávajícího živičného krytu hl přes 100 do 150 mm</t>
  </si>
  <si>
    <t>413755181</t>
  </si>
  <si>
    <t>KRAJSKÁ KOMUNIKACE - bouraná část 10%</t>
  </si>
  <si>
    <t>(341,7*2)*0,1</t>
  </si>
  <si>
    <t>"šachty" 11*(2*(ŠR4-ŠR1))*0,1</t>
  </si>
  <si>
    <t>93</t>
  </si>
  <si>
    <t>938909311</t>
  </si>
  <si>
    <t>Čištění vozovek metením strojně podkladu nebo krytu betonového nebo živičného</t>
  </si>
  <si>
    <t>128734678</t>
  </si>
  <si>
    <t>997</t>
  </si>
  <si>
    <t>Přesun sutě</t>
  </si>
  <si>
    <t>94</t>
  </si>
  <si>
    <t>997221551</t>
  </si>
  <si>
    <t>Vodorovná doprava suti ze sypkých materiálů do 1 km</t>
  </si>
  <si>
    <t>363874043</t>
  </si>
  <si>
    <t>štěrk</t>
  </si>
  <si>
    <t>(ŠD1*0,2)*1,9</t>
  </si>
  <si>
    <t>(ŠD2*0,15)*1,9</t>
  </si>
  <si>
    <t>(ŠD3*0,1)*1,9</t>
  </si>
  <si>
    <t>"provizorní obnova" (KK_po*0,1)*1,9</t>
  </si>
  <si>
    <t>asfalt - recyklát</t>
  </si>
  <si>
    <t>(KK_po+89,5"výtlak I")*0,05*2,33</t>
  </si>
  <si>
    <t>(AS11*0,9"frézování")*0,15*2,33</t>
  </si>
  <si>
    <t>(AS12*0,9"frézování")*0,05*2,33</t>
  </si>
  <si>
    <t>(AS21*0,9"frézování")*0,1*2,33</t>
  </si>
  <si>
    <t>"obnova jízd. pruhu" KK_ob*0,05*2,33</t>
  </si>
  <si>
    <t>-S3_po</t>
  </si>
  <si>
    <t>"odpočet - provizorní obnova výtlak I" -89,5*0,05*2,33</t>
  </si>
  <si>
    <t>"odpočet použití pro výměnu zásypového materiálu v krajské komunikaci" A62*1,9</t>
  </si>
  <si>
    <t>95</t>
  </si>
  <si>
    <t>997221559</t>
  </si>
  <si>
    <t>Příplatek ZKD 1 km u vodorovné dopravy suti ze sypkých materiálů</t>
  </si>
  <si>
    <t>-1964020740</t>
  </si>
  <si>
    <t>S1a*14</t>
  </si>
  <si>
    <t>S2*9</t>
  </si>
  <si>
    <t>96</t>
  </si>
  <si>
    <t>997221561</t>
  </si>
  <si>
    <t>Vodorovná doprava suti z kusových materiálů do 1 km</t>
  </si>
  <si>
    <t>-46466306</t>
  </si>
  <si>
    <t>asfalt - kry</t>
  </si>
  <si>
    <t>(AS11*0,1"bourání")*0,15*2,33</t>
  </si>
  <si>
    <t>(AS12*0,1"bourání")*0,05*2,33</t>
  </si>
  <si>
    <t>(AS21*0,1"bourání")*0,1*2,33</t>
  </si>
  <si>
    <t>AS22*0,1*2,33</t>
  </si>
  <si>
    <t>(KK_po*0,1"bourání")*0,05*2,33</t>
  </si>
  <si>
    <t>97</t>
  </si>
  <si>
    <t>997221569</t>
  </si>
  <si>
    <t>Příplatek ZKD 1 km u vodorovné dopravy suti z kusových materiálů</t>
  </si>
  <si>
    <t>1588729374</t>
  </si>
  <si>
    <t>S3*14</t>
  </si>
  <si>
    <t>98</t>
  </si>
  <si>
    <t>997221611</t>
  </si>
  <si>
    <t>Nakládání suti na dopravní prostředky pro vodorovnou dopravu</t>
  </si>
  <si>
    <t>806795102</t>
  </si>
  <si>
    <t>99</t>
  </si>
  <si>
    <t>997221875</t>
  </si>
  <si>
    <t>Poplatek za uložení na recyklační skládce (skládkovné) stavebního odpadu asfaltového bez obsahu dehtu zatříděného do Katalogu odpadů pod kódem 17 03 02</t>
  </si>
  <si>
    <t>531342276</t>
  </si>
  <si>
    <t>100</t>
  </si>
  <si>
    <t>997221873</t>
  </si>
  <si>
    <t>Poplatek za uložení na recyklační skládce (skládkovné) stavebního odpadu zeminy a kamení zatříděného do Katalogu odpadů pod kódem 17 05 04</t>
  </si>
  <si>
    <t>-454635670</t>
  </si>
  <si>
    <t>998</t>
  </si>
  <si>
    <t>Přesun hmot</t>
  </si>
  <si>
    <t>101</t>
  </si>
  <si>
    <t>998276101</t>
  </si>
  <si>
    <t>Přesun hmot pro trubní vedení z trub z plastických hmot otevřený výkop</t>
  </si>
  <si>
    <t>829221314</t>
  </si>
  <si>
    <t>A0j</t>
  </si>
  <si>
    <t>odstranění ornice - SJ</t>
  </si>
  <si>
    <t>87,6</t>
  </si>
  <si>
    <t>247,792</t>
  </si>
  <si>
    <t>111,506</t>
  </si>
  <si>
    <t>123,896</t>
  </si>
  <si>
    <t>12,39</t>
  </si>
  <si>
    <t>A2</t>
  </si>
  <si>
    <t>hloubení pažených jam - celkem</t>
  </si>
  <si>
    <t>577</t>
  </si>
  <si>
    <t>A23</t>
  </si>
  <si>
    <t>hloubení pažených jam ve tř. 3</t>
  </si>
  <si>
    <t>288,5</t>
  </si>
  <si>
    <t>002 - SO-03 Výtlačné kanalizační řady a ČS</t>
  </si>
  <si>
    <t>A24</t>
  </si>
  <si>
    <t>hloubení pažených jam ve tř. 4</t>
  </si>
  <si>
    <t>Soupis:</t>
  </si>
  <si>
    <t>39,716</t>
  </si>
  <si>
    <t>002-01 - SO-03.1 Výtlačné kanalizační řady</t>
  </si>
  <si>
    <t>156,622</t>
  </si>
  <si>
    <t>529,551</t>
  </si>
  <si>
    <t>60,222</t>
  </si>
  <si>
    <t>výměna zásypového materiálu - použití z podkladů kom.</t>
  </si>
  <si>
    <t>-9,588</t>
  </si>
  <si>
    <t>69,81</t>
  </si>
  <si>
    <t>odvoz na skládku tř. 3</t>
  </si>
  <si>
    <t>205,04</t>
  </si>
  <si>
    <t>odvoz na skládku tř. 4-5</t>
  </si>
  <si>
    <t>160,01</t>
  </si>
  <si>
    <t>AS11j</t>
  </si>
  <si>
    <t>SÚS - plocha asf. podkladu - SJ</t>
  </si>
  <si>
    <t>89,5</t>
  </si>
  <si>
    <t>AS12j</t>
  </si>
  <si>
    <t>SÚS - plocha rozšíření asf. krytu - SJ</t>
  </si>
  <si>
    <t>160</t>
  </si>
  <si>
    <t>AS21j</t>
  </si>
  <si>
    <t>MK - plocha asfaltového podkladu - SJ</t>
  </si>
  <si>
    <t>6,5</t>
  </si>
  <si>
    <t>AS21r</t>
  </si>
  <si>
    <t>MK - plocha asfaltového podkladu - rýhy</t>
  </si>
  <si>
    <t>AS22j</t>
  </si>
  <si>
    <t>MK - rozšíření asf. krytu - SJ</t>
  </si>
  <si>
    <t>7,44</t>
  </si>
  <si>
    <t>AS22r</t>
  </si>
  <si>
    <t>MK - rozšíření asf. krytu - rýhy</t>
  </si>
  <si>
    <t>DL1</t>
  </si>
  <si>
    <t>SJ - délka</t>
  </si>
  <si>
    <t>13,25</t>
  </si>
  <si>
    <t>11,5</t>
  </si>
  <si>
    <t>DZP4</t>
  </si>
  <si>
    <t>dočasné zajištění potrubí - OCEL do DN 200 mm</t>
  </si>
  <si>
    <t>ET1</t>
  </si>
  <si>
    <t>ET1 - spojka elektro d50</t>
  </si>
  <si>
    <t>ET10</t>
  </si>
  <si>
    <t>ET6 - koleno elektro d110/90 st.</t>
  </si>
  <si>
    <t>ET2</t>
  </si>
  <si>
    <t>ET2 - koleno elektro d50/90 st.</t>
  </si>
  <si>
    <t>ET3</t>
  </si>
  <si>
    <t>ET1 - spojka elektro d63</t>
  </si>
  <si>
    <t>ET4</t>
  </si>
  <si>
    <t>ET2 - lemový nákružek d63</t>
  </si>
  <si>
    <t>ET5</t>
  </si>
  <si>
    <t>ET1 - spojka elektro d110</t>
  </si>
  <si>
    <t>142</t>
  </si>
  <si>
    <t>ET6</t>
  </si>
  <si>
    <t>ET2 - lemový nákružek d110</t>
  </si>
  <si>
    <t>ET7</t>
  </si>
  <si>
    <t>ET3 - koleno elektro d110/11 st.</t>
  </si>
  <si>
    <t>ET8</t>
  </si>
  <si>
    <t>ET4 - koleno elektro d110/30 st.</t>
  </si>
  <si>
    <t>ET9</t>
  </si>
  <si>
    <t>ET5 - koleno elektro d110/45 st.</t>
  </si>
  <si>
    <t>HL1</t>
  </si>
  <si>
    <t>hloubka výkopu - potrubí</t>
  </si>
  <si>
    <t>1,89</t>
  </si>
  <si>
    <t>HL2</t>
  </si>
  <si>
    <t>hloubka výkopu - šachty proplachovací</t>
  </si>
  <si>
    <t>2,65</t>
  </si>
  <si>
    <t>HL3</t>
  </si>
  <si>
    <t>hloubka výkopu - šachty odvzdušňovací</t>
  </si>
  <si>
    <t>2,4</t>
  </si>
  <si>
    <t>LT1</t>
  </si>
  <si>
    <t>LT tvar. - X DN 80</t>
  </si>
  <si>
    <t>LT10</t>
  </si>
  <si>
    <t>LT tvar. - spojka hrdlo/příruba DN 100</t>
  </si>
  <si>
    <t>LT2</t>
  </si>
  <si>
    <t>LT tvar . - požární spojka C50/2"</t>
  </si>
  <si>
    <t>LT3</t>
  </si>
  <si>
    <t>LT tvar. - patkové koleno DN 50</t>
  </si>
  <si>
    <t>LT4</t>
  </si>
  <si>
    <t>LT tvar. - TP 100/600</t>
  </si>
  <si>
    <t>LT5</t>
  </si>
  <si>
    <t>LT tvar. - TP 100/1000</t>
  </si>
  <si>
    <t>LT7</t>
  </si>
  <si>
    <t>LT tvar. - T DN 100/80</t>
  </si>
  <si>
    <t>LT8</t>
  </si>
  <si>
    <t>LT tvar. - T DN 100/100</t>
  </si>
  <si>
    <t>LT9</t>
  </si>
  <si>
    <t>LT tvar. - speciální příruba DN 80</t>
  </si>
  <si>
    <t>ODV1</t>
  </si>
  <si>
    <t>odvzdušňovací ventil přírubový DN 80</t>
  </si>
  <si>
    <t>OK1</t>
  </si>
  <si>
    <t>odtranění křovin</t>
  </si>
  <si>
    <t>629,6</t>
  </si>
  <si>
    <t>pažení zátažné do 2 n</t>
  </si>
  <si>
    <t>737,1</t>
  </si>
  <si>
    <t>P2</t>
  </si>
  <si>
    <t>763,086</t>
  </si>
  <si>
    <t>4,05</t>
  </si>
  <si>
    <t>PB2</t>
  </si>
  <si>
    <t>podkladní bloky</t>
  </si>
  <si>
    <t>0,54</t>
  </si>
  <si>
    <t>POKL11</t>
  </si>
  <si>
    <t>POKL12</t>
  </si>
  <si>
    <t>poklop D400 intenzivní provoz - bez odvětrání</t>
  </si>
  <si>
    <t>POKL21</t>
  </si>
  <si>
    <t>poklop D400 - s odvětráním</t>
  </si>
  <si>
    <t>POKL22</t>
  </si>
  <si>
    <t>poklop D400 intenzivní provoz - s odvětráním</t>
  </si>
  <si>
    <t>POKL3</t>
  </si>
  <si>
    <t>poklop šoupátkový</t>
  </si>
  <si>
    <t>POKL4</t>
  </si>
  <si>
    <t>poklop hydrantový</t>
  </si>
  <si>
    <t>Potr110</t>
  </si>
  <si>
    <t>potrubí PE d110 CELKEM</t>
  </si>
  <si>
    <t>2513,67</t>
  </si>
  <si>
    <t>Potr110_1</t>
  </si>
  <si>
    <t>potrubí PE d110 - hloubený úsek, přípolož ke gravitaci</t>
  </si>
  <si>
    <t>270,31</t>
  </si>
  <si>
    <t>Potr110_2</t>
  </si>
  <si>
    <t>potrubí PE d110 - řízené vrtání</t>
  </si>
  <si>
    <t>2236,94</t>
  </si>
  <si>
    <t>Potr110_3</t>
  </si>
  <si>
    <t>potrubí PE d110 - řízené vrtání CHRÁNIČKA</t>
  </si>
  <si>
    <t>6,42</t>
  </si>
  <si>
    <t>Potr50</t>
  </si>
  <si>
    <t>potrubí PE d50 CELKEM</t>
  </si>
  <si>
    <t>267,51</t>
  </si>
  <si>
    <t>Potr50_2</t>
  </si>
  <si>
    <t>potrubí PE d50 - řízené vrtání</t>
  </si>
  <si>
    <t>PS1</t>
  </si>
  <si>
    <t>proplachovací souprava d63</t>
  </si>
  <si>
    <t>402</t>
  </si>
  <si>
    <t>MK - řezání krytu tl. 10 cm</t>
  </si>
  <si>
    <t>33,6</t>
  </si>
  <si>
    <t>90,916</t>
  </si>
  <si>
    <t>72,699</t>
  </si>
  <si>
    <t>64,341</t>
  </si>
  <si>
    <t>SJ1</t>
  </si>
  <si>
    <t>SJ - pole</t>
  </si>
  <si>
    <t>SJ2</t>
  </si>
  <si>
    <t>SJ - v nezpevněné kom.</t>
  </si>
  <si>
    <t>SJ3</t>
  </si>
  <si>
    <t>SJ - ve štěrkové kom.</t>
  </si>
  <si>
    <t>SJ4</t>
  </si>
  <si>
    <t>SJ - v místní kom.</t>
  </si>
  <si>
    <t>SJ5</t>
  </si>
  <si>
    <t>SJ - v krajské kom.</t>
  </si>
  <si>
    <t>SL1</t>
  </si>
  <si>
    <t>sloupek</t>
  </si>
  <si>
    <t>Š1</t>
  </si>
  <si>
    <t>Š - pole</t>
  </si>
  <si>
    <t>Š2</t>
  </si>
  <si>
    <t>Š - v nezpevněné kom.</t>
  </si>
  <si>
    <t>Š3</t>
  </si>
  <si>
    <t>Š - ve štěrkové kom.</t>
  </si>
  <si>
    <t>Š3g</t>
  </si>
  <si>
    <t>Š - ve štěrkové kom., souběh s grav.</t>
  </si>
  <si>
    <t>Š4</t>
  </si>
  <si>
    <t>Š - v místní kom.</t>
  </si>
  <si>
    <t>Š5</t>
  </si>
  <si>
    <t>Š - v krajské kom.</t>
  </si>
  <si>
    <t>ŠA_ext</t>
  </si>
  <si>
    <t>šachty - extravilán</t>
  </si>
  <si>
    <t>proplachovací šachta</t>
  </si>
  <si>
    <t>vzdušníková šachta</t>
  </si>
  <si>
    <t>8,5</t>
  </si>
  <si>
    <t>ŠD3j</t>
  </si>
  <si>
    <t>ŠTĚRKOVÁ KOM. - plocha - rýhy</t>
  </si>
  <si>
    <t>55,6</t>
  </si>
  <si>
    <t>ŠD3r</t>
  </si>
  <si>
    <t>141,655</t>
  </si>
  <si>
    <t>ŠJ1</t>
  </si>
  <si>
    <t>SJ - šířka</t>
  </si>
  <si>
    <t>Šo1</t>
  </si>
  <si>
    <t>šoupátko DN 50 - ve výkopu</t>
  </si>
  <si>
    <t>Šo2</t>
  </si>
  <si>
    <t>šoupátko DN 80 - v šachtě</t>
  </si>
  <si>
    <t>Šo3</t>
  </si>
  <si>
    <t>šoupátko DN 100 - ve výkopu</t>
  </si>
  <si>
    <t>Šo4</t>
  </si>
  <si>
    <t>šoupátko DN 100 - v šachtě</t>
  </si>
  <si>
    <t>řady - šířky výkopu pro PE d90 mm - samostatně</t>
  </si>
  <si>
    <t>0,8</t>
  </si>
  <si>
    <t>ŠR3</t>
  </si>
  <si>
    <t>řady - šířky výkopu pro PE d90 mm - přípolož</t>
  </si>
  <si>
    <t>M - Práce a dodávky M</t>
  </si>
  <si>
    <t>TAB1</t>
  </si>
  <si>
    <t>tabulky</t>
  </si>
  <si>
    <t xml:space="preserve">    23-M - Montáže potrubí</t>
  </si>
  <si>
    <t>111251103</t>
  </si>
  <si>
    <t>Odstranění křovin a stromů průměru kmene do 100 mm i s kořeny sklonu terénu do 1:5 z celkové plochy přes 500 m2 strojně</t>
  </si>
  <si>
    <t>565119467</t>
  </si>
  <si>
    <t>km 0,94079-1,06671 (mezi V276-V280), š. 5 m</t>
  </si>
  <si>
    <t>(1066,71-940,79)*5</t>
  </si>
  <si>
    <t>11215531R</t>
  </si>
  <si>
    <t>Štěpkování keřového porostu středně hustého</t>
  </si>
  <si>
    <t>544089780</t>
  </si>
  <si>
    <t>1796838732</t>
  </si>
  <si>
    <t>výtlak I</t>
  </si>
  <si>
    <t>"přípolož ke gravitaci" 266,31*ŠR3</t>
  </si>
  <si>
    <t>"šachty" Š3g*(2,5*(2,2-ŠR3))</t>
  </si>
  <si>
    <t>113107421</t>
  </si>
  <si>
    <t>Odstranění podkladu z kameniva drceného tl do 100 mm při překopech strojně pl do 15 m2</t>
  </si>
  <si>
    <t>929181004</t>
  </si>
  <si>
    <t>startovací jámy</t>
  </si>
  <si>
    <t>SJ3*(DL1*ŠJ1+0,5*0,5)</t>
  </si>
  <si>
    <t>Š3*(DL1*(ŠR4-ŠJ1))</t>
  </si>
  <si>
    <t>113107422</t>
  </si>
  <si>
    <t>Odstranění podkladu z kameniva drceného tl přes 100 do 200 mm při překopech strojně pl do 15 m2</t>
  </si>
  <si>
    <t>-1720629246</t>
  </si>
  <si>
    <t>AS21r+AS21j</t>
  </si>
  <si>
    <t>-2068511576</t>
  </si>
  <si>
    <t>KRAJSKÁ KOMUNIKACE - tl. 5 cm</t>
  </si>
  <si>
    <t>SJ5*((DL1+2*R_KK)*(ŠJ1+2*R_KK)+(0,5+2*R_KK)*(0,5+2*R_KK))</t>
  </si>
  <si>
    <t>Š5*((DL1+2*R_KK)*(ŠR4-ŠJ1))</t>
  </si>
  <si>
    <t>odpočet plochy podkladu</t>
  </si>
  <si>
    <t>-AS11j</t>
  </si>
  <si>
    <t>KRAJSKÁ KOMUNIKACE - provizorní obnova tl. 5 cm</t>
  </si>
  <si>
    <t>-36490706</t>
  </si>
  <si>
    <t>SJ4*(DL1*ŠJ1+0,5*0,5)</t>
  </si>
  <si>
    <t>Š4*(DL1*(ŠR4-ŠJ1))</t>
  </si>
  <si>
    <t>4*ŠR3</t>
  </si>
  <si>
    <t>MÍSTNÍ KOMUNIKACE - tl. 5 cm</t>
  </si>
  <si>
    <t>SJ4*((DL1+2*R_MK)*(ŠJ1+2*R_MK)+(0,5+2*R_MK)*(0,5+2*R_MK))</t>
  </si>
  <si>
    <t>Š4*((DL1+2*R_MK)*(ŠR4-ŠJ1))</t>
  </si>
  <si>
    <t>-AS21j</t>
  </si>
  <si>
    <t>výtlak a</t>
  </si>
  <si>
    <t>4*(1*R_MK)</t>
  </si>
  <si>
    <t>-589680935</t>
  </si>
  <si>
    <t>SJ5*(DL1*ŠJ1+0,5*0,5)</t>
  </si>
  <si>
    <t>Š5*(DL1*(ŠR4-ŠJ1))</t>
  </si>
  <si>
    <t>119001401</t>
  </si>
  <si>
    <t>Dočasné zajištění potrubí ocelového nebo litinového DN do 200 mm</t>
  </si>
  <si>
    <t>-847177752</t>
  </si>
  <si>
    <t>vrtané úseky</t>
  </si>
  <si>
    <t>STL plynovod</t>
  </si>
  <si>
    <t>1*ŠJ1</t>
  </si>
  <si>
    <t>1725083234</t>
  </si>
  <si>
    <t>hloubené úseky</t>
  </si>
  <si>
    <t>"50% počtu kanalizačních" (11*0,5)*ŠR3</t>
  </si>
  <si>
    <t>"výtlak - přípolož ke grav." 3*ŠR3</t>
  </si>
  <si>
    <t>18 "SJ intr."*ŠJ1*0,5</t>
  </si>
  <si>
    <t>69087534</t>
  </si>
  <si>
    <t>"výtlak I - přípolož ke grav." 1*ŠR3</t>
  </si>
  <si>
    <t>"výtlak I - přípolož ke gravitační stoce" 5*ŠR3</t>
  </si>
  <si>
    <t>121151105</t>
  </si>
  <si>
    <t>Sejmutí ornice plochy do 100 m2 tl vrstvy přes 250 do 300 mm strojně</t>
  </si>
  <si>
    <t>1191250605</t>
  </si>
  <si>
    <t>SJ1*(DL1*ŠJ1)</t>
  </si>
  <si>
    <t>Š1*(DL1*(ŠR4-ŠJ1))</t>
  </si>
  <si>
    <t>rýhy - stávající vodovod a STL</t>
  </si>
  <si>
    <t>A2*0,25</t>
  </si>
  <si>
    <t>131251201</t>
  </si>
  <si>
    <t>Hloubení jam zapažených v hornině třídy těžitelnosti I skupiny 3 objem do 20 m3 strojně</t>
  </si>
  <si>
    <t>876241032</t>
  </si>
  <si>
    <t>"délka startovací jámy" 3</t>
  </si>
  <si>
    <t>"šířka startovací jámy" 1</t>
  </si>
  <si>
    <t>STARTOVACÍ JÁMY SJ</t>
  </si>
  <si>
    <t>"SJ - pole" 22</t>
  </si>
  <si>
    <t>"SJ - nezpevněná komunikace" 19</t>
  </si>
  <si>
    <t>"SJ - štěrková komunikace" 16</t>
  </si>
  <si>
    <t>"SJ - místní kom." 2</t>
  </si>
  <si>
    <t>"SJ - krajská kom." 22</t>
  </si>
  <si>
    <t>ŠACHTY Š</t>
  </si>
  <si>
    <t>"Š -pole" 6</t>
  </si>
  <si>
    <t>"Š - nezpevněná kom." 4</t>
  </si>
  <si>
    <t>"Š - štěrková kom." 3-Š3g</t>
  </si>
  <si>
    <t>"Š - štěrková kom. - souběh s grav." 2</t>
  </si>
  <si>
    <t>"Š - místní kom." 0</t>
  </si>
  <si>
    <t>"Š - krajská kom." 5</t>
  </si>
  <si>
    <t>hloubení jam celkem</t>
  </si>
  <si>
    <t>(SJ1+SJ2+SJ3+SJ4+SJ5)*(DL1*ŠJ1)*HL1</t>
  </si>
  <si>
    <t>rozšíření a prohloubení pro šachty</t>
  </si>
  <si>
    <t>(Š1+Š2+Š3+Š4+Š5)*(DL1*(ŠR4-ŠJ1)*HL1+DL1*ŠR4*(HL2-HL1))</t>
  </si>
  <si>
    <t>změna hloubky - vzdušníkové šachty</t>
  </si>
  <si>
    <t>ŠA2*(DL1*ŠR4)*(HL3-HL2)</t>
  </si>
  <si>
    <t>odpočet skladby komunikací a odstranění ornice</t>
  </si>
  <si>
    <t>"krajská komunikace" -AS11j*(0,15+0,20)</t>
  </si>
  <si>
    <t>"místní komunikace" -AS21j*(0,1+0,15)</t>
  </si>
  <si>
    <t>"štěrková komunikace" -ŠD3j*0,1</t>
  </si>
  <si>
    <t>"odstranění ornice" -A0j*0,3</t>
  </si>
  <si>
    <t>tř.3 - 50%</t>
  </si>
  <si>
    <t>A2*0,5</t>
  </si>
  <si>
    <t>131351201</t>
  </si>
  <si>
    <t>Hloubení jam zapažených v hornině třídy těžitelnosti II skupiny 4 objem do 20 m3 strojně</t>
  </si>
  <si>
    <t>-1150087888</t>
  </si>
  <si>
    <t>"šířka výkopu - potrubí samostatně, pažený výkop" 0,8</t>
  </si>
  <si>
    <t>"šířka výkopu - potrubí samostatně, svahovaný výkop" 0,6</t>
  </si>
  <si>
    <t>ŠR2</t>
  </si>
  <si>
    <t>"šířka výkopu - přípolož ke gravitační stoce" 0,5</t>
  </si>
  <si>
    <t>"průměrná hloubka výkopu" 1,89</t>
  </si>
  <si>
    <t>"hloubka výkopu - šachty proplachovací" 1,89+0,76</t>
  </si>
  <si>
    <t>"hloubka výkopu - šachty odvzdušňovací" HL2-0,25</t>
  </si>
  <si>
    <t>"přípolož ke gravitaci" Potr110_1*ŠR3*HL1</t>
  </si>
  <si>
    <t>"rozšíření a prohloubení na šachty" Š3g*(2,5*(ŠR4/2-ŠR1)*HL1+2,5*ŠR4/2*(HL2-HL1))</t>
  </si>
  <si>
    <t>"místní komunikace" -AS21r*(0,1+0,15)</t>
  </si>
  <si>
    <t>"štěrková komunikace" -ŠD3r*0,1</t>
  </si>
  <si>
    <t>tř.4 - 5%</t>
  </si>
  <si>
    <t>tř.5 - 5%</t>
  </si>
  <si>
    <t>A1*0,05</t>
  </si>
  <si>
    <t>-1696720200</t>
  </si>
  <si>
    <t>pouze samostatné úseky</t>
  </si>
  <si>
    <t>141721215</t>
  </si>
  <si>
    <t>Řízený zemní protlak délky do 50 m hl do 6 m s protlačením potrubí vnějšího průměru vrtu přes 180 do 225 mm v hornině třídy těžitelnosti I a II skupiny 1 až 4</t>
  </si>
  <si>
    <t>735842355</t>
  </si>
  <si>
    <t>výtlak I - chránička</t>
  </si>
  <si>
    <t>141721251</t>
  </si>
  <si>
    <t>Řízený zemní protlak délky přes 50 do 100 m hl do 6 m se zatažením potrubí průměru vrtu do 90 mm v hornině třídy těžitelnosti I a II skupiny 1 až 4</t>
  </si>
  <si>
    <t>-1211268260</t>
  </si>
  <si>
    <t>výtlaky a, a-1-1</t>
  </si>
  <si>
    <t>VRT1</t>
  </si>
  <si>
    <t>141721252</t>
  </si>
  <si>
    <t>Řízený zemní protlak délky přes 50 do 100 m hl do 6 m se zatažením potrubí průměru vrtu přes 90 do 110 mm v hornině třídy I a II skupiny 1 až 4</t>
  </si>
  <si>
    <t>-647128809</t>
  </si>
  <si>
    <t>VRT2</t>
  </si>
  <si>
    <t>151101101</t>
  </si>
  <si>
    <t>Zřízení příložného pažení a rozepření stěn rýh hl do 2 m</t>
  </si>
  <si>
    <t>1443122034</t>
  </si>
  <si>
    <t>startovací jámy celkem</t>
  </si>
  <si>
    <t>(SJ1+SJ2+SJ3+SJ4+SJ5)*(DL1*HL1)*2</t>
  </si>
  <si>
    <t>odpočet start. jam se šachtami</t>
  </si>
  <si>
    <t>-(Š1+Š2+Š3+Š4+Š5)*(DL1*HL1)*2</t>
  </si>
  <si>
    <t>151101111</t>
  </si>
  <si>
    <t>Odstranění příložného pažení a rozepření stěn rýh hl do 2 m</t>
  </si>
  <si>
    <t>1065096243</t>
  </si>
  <si>
    <t>-530341385</t>
  </si>
  <si>
    <t>rýhy - výtlak I</t>
  </si>
  <si>
    <t>"přípolož ke gravitaci" Potr110_1*HL1*1</t>
  </si>
  <si>
    <t>"prohloubení na šachty" Š3g*(2,5*(HL2-HL1))*1</t>
  </si>
  <si>
    <t>start. jam se šachtami</t>
  </si>
  <si>
    <t>(Š1+Š2+Š3+Š4+Š5)*(DL1*HL2)*2</t>
  </si>
  <si>
    <t>ŠA2*(DL1*(HL3-HL2))*2</t>
  </si>
  <si>
    <t>390145954</t>
  </si>
  <si>
    <t>162551107</t>
  </si>
  <si>
    <t>Vodorovné přemístění přes 2 000 do 2500 m výkopku/sypaniny z horniny třídy těžitelnosti I skupiny 1 až 3</t>
  </si>
  <si>
    <t>A13+A23</t>
  </si>
  <si>
    <t>A4+A5</t>
  </si>
  <si>
    <t>162551127</t>
  </si>
  <si>
    <t>Vodorovné přemístění přes 2 000 do 2500 m výkopku/sypaniny z horniny třídy těžitelnosti II skupiny 4 a 5</t>
  </si>
  <si>
    <t>-1201858730</t>
  </si>
  <si>
    <t>A14+A24</t>
  </si>
  <si>
    <t>A1+A2</t>
  </si>
  <si>
    <t>"přípolož ke gravitaci" Potr110_1*(ŠR3*(0,11+0,3)-PI*0,055*0,055)</t>
  </si>
  <si>
    <t>(SJ1+SJ2+SJ3+SJ4+SJ5)*DL1*(ŠJ1*(0,11+0,3)-PI*0,055*0,055)</t>
  </si>
  <si>
    <t>-10*(DL1*ŠJ1*(0,11-0,05)) "část jam je na d50"</t>
  </si>
  <si>
    <t>obsyp proplachovacích souprav</t>
  </si>
  <si>
    <t>PS1*(0,6*0,6-PI*0,025*0,025)*(HL1-0,1-0,05-0,3)</t>
  </si>
  <si>
    <t>DZP4*(1*(0,15+0,3)-PI*0,15/2*0,15/2)</t>
  </si>
  <si>
    <t>-A4</t>
  </si>
  <si>
    <t>-(PB1+PB2)</t>
  </si>
  <si>
    <t>"výkop" -Potr110_1*PI*0,055*0,055</t>
  </si>
  <si>
    <t>"startovací jámy" -(SJ1+SJ2+SJ3+SJ4+SJ5)*DL1*PI*0,055*0,055</t>
  </si>
  <si>
    <t>-ŠA1*(PI*0,62*0,62)*(HL2-0,1)</t>
  </si>
  <si>
    <t>-ŠA2*(PI*0,62*0,62)*(HL3-0,1)</t>
  </si>
  <si>
    <t>"krajská komunikace" -ŠD1*(0,6-0,35)</t>
  </si>
  <si>
    <t>"místní komunikace" -ŠD2*(0,6-0,25)</t>
  </si>
  <si>
    <t>"štěrková komunikace" -(ŠD3r+ŠD3j)*(0,15-0,1)</t>
  </si>
  <si>
    <t>ŠD1*(HL1-(0,1+0,11+0,3+0,6))</t>
  </si>
  <si>
    <t>(A7+A8)*1,7</t>
  </si>
  <si>
    <t>181351005</t>
  </si>
  <si>
    <t>Rozprostření ornice tl vrstvy přes 250 do 300 mm pl do 100 m2 v rovině nebo ve svahu do 1:5 strojně</t>
  </si>
  <si>
    <t>121949108</t>
  </si>
  <si>
    <t>181951111</t>
  </si>
  <si>
    <t>Úprava pláně v hornině třídy těžitelnosti I skupiny 1 až 3 bez zhutnění strojně</t>
  </si>
  <si>
    <t>-1894285164</t>
  </si>
  <si>
    <t>kolem startovacích jam</t>
  </si>
  <si>
    <t>SJ1*(5*3-DL1*ŠJ1)</t>
  </si>
  <si>
    <t>-1655678451</t>
  </si>
  <si>
    <t>ŠD1+ŠD2+(ŠD3r+ŠD3j)</t>
  </si>
  <si>
    <t>181111121</t>
  </si>
  <si>
    <t>Plošná úprava terénu do 500 m2 zemina skupiny 1 až 4 nerovnosti přes 100 do 150 mm v rovinně a svahu do 1:5</t>
  </si>
  <si>
    <t>-1023968799</t>
  </si>
  <si>
    <t>pole - jámy na hranici</t>
  </si>
  <si>
    <t>(SJ1-12)*(10*5)</t>
  </si>
  <si>
    <t>181151321</t>
  </si>
  <si>
    <t>Plošná úprava terénu přes 500 m2 zemina skupiny 1 až 4 nerovnosti přes 100 do 150 mm v rovinně a svahu do 1:5</t>
  </si>
  <si>
    <t>2113716512</t>
  </si>
  <si>
    <t>pole</t>
  </si>
  <si>
    <t>úsek km 1,07171-V281</t>
  </si>
  <si>
    <t>(1158,45-1073,71)*5</t>
  </si>
  <si>
    <t>úsek V293-V303</t>
  </si>
  <si>
    <t>(1870,39-1582,2)*5</t>
  </si>
  <si>
    <t>338171113</t>
  </si>
  <si>
    <t>Osazování sloupků a vzpěr plotových ocelových v do 2 m se zabetonováním</t>
  </si>
  <si>
    <t>-2076494697</t>
  </si>
  <si>
    <t>šachty v extravilánu</t>
  </si>
  <si>
    <t>propoj na stávající část výtlaku I</t>
  </si>
  <si>
    <t>404452305</t>
  </si>
  <si>
    <t>ocelový sloupek potažený bralénem v. 2,0m s betonovou patkou</t>
  </si>
  <si>
    <t>-957615461</t>
  </si>
  <si>
    <t>"přípolož ke gravitaci" Potr110_1*ŠR3*0,1</t>
  </si>
  <si>
    <t>(SJ1+SJ2+SJ3+SJ4+SJ5)*(DL1*ŠJ1)*0,1</t>
  </si>
  <si>
    <t>DZP4*1*0,1</t>
  </si>
  <si>
    <t>452313131</t>
  </si>
  <si>
    <t>Podkladní bloky z betonu prostého bez zvýšených nároků na prostředí tř. C 12/15 otevřený výkop</t>
  </si>
  <si>
    <t>1192594184</t>
  </si>
  <si>
    <t>N kusy</t>
  </si>
  <si>
    <t>LT3*(0,6*0,6*0,5)</t>
  </si>
  <si>
    <t>LT T kusy - ve výkopu</t>
  </si>
  <si>
    <t>1*(0,6*0,6*0,5)</t>
  </si>
  <si>
    <t>desky</t>
  </si>
  <si>
    <t>bloky</t>
  </si>
  <si>
    <t>(PB2/(0,6*0,6*0,5))*(4*(0,6*0,5))</t>
  </si>
  <si>
    <t>286397868</t>
  </si>
  <si>
    <t>-1300225467</t>
  </si>
  <si>
    <t>-886586117</t>
  </si>
  <si>
    <t>ŠD3j+ŠD3r</t>
  </si>
  <si>
    <t>82842141</t>
  </si>
  <si>
    <t>-1072829097</t>
  </si>
  <si>
    <t>-56710603</t>
  </si>
  <si>
    <t>-564925663</t>
  </si>
  <si>
    <t>AS11j+AS12j</t>
  </si>
  <si>
    <t>AS21r+AS22r</t>
  </si>
  <si>
    <t>AS21j+AS22j</t>
  </si>
  <si>
    <t>1327456387</t>
  </si>
  <si>
    <t>-492932530</t>
  </si>
  <si>
    <t>AS22r+AS22j</t>
  </si>
  <si>
    <t>32542261</t>
  </si>
  <si>
    <t>850265121</t>
  </si>
  <si>
    <t>Výřez nebo výsek na potrubí z trub litinových tlakových nebo plastických hmot DN 100</t>
  </si>
  <si>
    <t>-1672655020</t>
  </si>
  <si>
    <t>857242122</t>
  </si>
  <si>
    <t>Montáž litinových tvarovek jednoosých přírubových otevřený výkop DN 80</t>
  </si>
  <si>
    <t>630181365</t>
  </si>
  <si>
    <t>X DN 80/2"</t>
  </si>
  <si>
    <t>"proplachovací šachty" ŠA1</t>
  </si>
  <si>
    <t>požární spojka C50/2"</t>
  </si>
  <si>
    <t>N DN 50</t>
  </si>
  <si>
    <t>55253689</t>
  </si>
  <si>
    <t>příruba zaslepovací litinová vodovodní s vnitřním závitem 2" PN10/16 XG-kus DN 80</t>
  </si>
  <si>
    <t>-1888491289</t>
  </si>
  <si>
    <t>449812565</t>
  </si>
  <si>
    <t>spojka požární typ C52/2" vnější závit</t>
  </si>
  <si>
    <t>89234696</t>
  </si>
  <si>
    <t>55254045</t>
  </si>
  <si>
    <t>koleno přírubové z tvárné litiny, N-kus DN 50</t>
  </si>
  <si>
    <t>-1852438463</t>
  </si>
  <si>
    <t>857262122</t>
  </si>
  <si>
    <t>Montáž litinových tvarovek jednoosých přírubových otevřený výkop DN 100</t>
  </si>
  <si>
    <t>1616499597</t>
  </si>
  <si>
    <t>F DN  100/600</t>
  </si>
  <si>
    <t>"proplachovací šachty" ŠA1*2</t>
  </si>
  <si>
    <t>"vzdušníkové šachty" ŠA2*1</t>
  </si>
  <si>
    <t>F DN  100/1000</t>
  </si>
  <si>
    <t>552534905</t>
  </si>
  <si>
    <t>tvarovka přírubová litinová s hladkým koncem, F-kus DN 100 dl. 600 mm</t>
  </si>
  <si>
    <t>-1732114325</t>
  </si>
  <si>
    <t>552534906</t>
  </si>
  <si>
    <t>tvarovka přírubová litinová s hladkým koncem, F-kus DN 100 dl. 1000 mm</t>
  </si>
  <si>
    <t>-902560729</t>
  </si>
  <si>
    <t>857264122</t>
  </si>
  <si>
    <t>Montáž litinových tvarovek odbočných přírubových otevřený výkop DN 100</t>
  </si>
  <si>
    <t>-1522289218</t>
  </si>
  <si>
    <t>T DN 100/80</t>
  </si>
  <si>
    <t>"vzdušníkové šachty" ŠA2</t>
  </si>
  <si>
    <t>T DN 100/100</t>
  </si>
  <si>
    <t>"propoj na stávající část výtlaku I" 1</t>
  </si>
  <si>
    <t>55253515</t>
  </si>
  <si>
    <t>tvarovka přírubová litinová s přírubovou odbočkou, T-kus DN 100/80</t>
  </si>
  <si>
    <t>-1069425668</t>
  </si>
  <si>
    <t>55253516</t>
  </si>
  <si>
    <t>tvarovka přírubová litinová vodovodní s přírubovou odbočkou PN10/16 T-kus DN 100/100</t>
  </si>
  <si>
    <t>-997517842</t>
  </si>
  <si>
    <t>857261151</t>
  </si>
  <si>
    <t>Montáž litinových tvarovek jednoosých hrdlo/příruba otevřený výkop s těsnícím spojem DN/OD 110</t>
  </si>
  <si>
    <t>-399299199</t>
  </si>
  <si>
    <t>speciální příruby</t>
  </si>
  <si>
    <t>(ŠA1+ŠA2)*2</t>
  </si>
  <si>
    <t>spojka hrdlo/příruba - propoj</t>
  </si>
  <si>
    <t>710210011816</t>
  </si>
  <si>
    <t>PŘÍRUBA DVOUKOMOROVÁ LITINA 100/118</t>
  </si>
  <si>
    <t>-1607389936</t>
  </si>
  <si>
    <t>31951004</t>
  </si>
  <si>
    <t>potrubní spojka jištěná proti posuvu hrdlo-příruba  DN 100</t>
  </si>
  <si>
    <t>1386082121</t>
  </si>
  <si>
    <t>871214201</t>
  </si>
  <si>
    <t>Montáž kanalizačního potrubí z PE SDR11 otevřený výkop sklon do 20 % svařovaných na tupo D 50x4,6 mm</t>
  </si>
  <si>
    <t>-1482317940</t>
  </si>
  <si>
    <t>provádění řízeným vrtáním</t>
  </si>
  <si>
    <t>83,67</t>
  </si>
  <si>
    <t>výtlak a-1-1</t>
  </si>
  <si>
    <t>183,84</t>
  </si>
  <si>
    <t>871264201</t>
  </si>
  <si>
    <t>Montáž kanalizačního potrubí z PE SDR11 otevřený výkop sklon do 20 % svařovaných na tupo D 110x10 mm</t>
  </si>
  <si>
    <t>1526022890</t>
  </si>
  <si>
    <t>souběh s gravitační kanalizací, stokou A - úsek V3432-V342</t>
  </si>
  <si>
    <t>provádění řízeným vrtáním - úsek V248-V332</t>
  </si>
  <si>
    <t>2235,94</t>
  </si>
  <si>
    <t xml:space="preserve">část výtlaku I - křížení krajské komunikace u propoje </t>
  </si>
  <si>
    <t>7,42-Potr110_3</t>
  </si>
  <si>
    <t>část výtlaku I - křížení krajské komunikace u propoje CHRÁNIČKA</t>
  </si>
  <si>
    <t>28613732</t>
  </si>
  <si>
    <t>potrubí kanalizační PE100 RC SDR11 s dodatečným opláštěním, 50x4,6mm</t>
  </si>
  <si>
    <t>577551007</t>
  </si>
  <si>
    <t>Potr50*1,025</t>
  </si>
  <si>
    <t>28613736</t>
  </si>
  <si>
    <t>potrubí kanalizační PE100 RC SDR11 s dodatečným opláštěním, 110x10mm</t>
  </si>
  <si>
    <t>-376024988</t>
  </si>
  <si>
    <t>Potr110*1,025</t>
  </si>
  <si>
    <t>871354301</t>
  </si>
  <si>
    <t>Montáž kanalizačního potrubí z PE SDR17 otevřený výkop sklon do 20 % svařovaných na tupo D 200x11,9 mm</t>
  </si>
  <si>
    <t>150863344</t>
  </si>
  <si>
    <t>286137455</t>
  </si>
  <si>
    <t>potrubí kanalizační PE100 RC SDR11 s dodatečným opláštěním, 200x18,2mm</t>
  </si>
  <si>
    <t>-777919206</t>
  </si>
  <si>
    <t>chránička</t>
  </si>
  <si>
    <t>Potr110_3*1,05</t>
  </si>
  <si>
    <t>877185201</t>
  </si>
  <si>
    <t>Montáž elektrospojek na kanalizačním potrubí z PE trub d 50</t>
  </si>
  <si>
    <t>1088490142</t>
  </si>
  <si>
    <t>spojka d50</t>
  </si>
  <si>
    <t>"potrubí" 4</t>
  </si>
  <si>
    <t>28615971</t>
  </si>
  <si>
    <t>elektrospojka SDR11 PE 100 PN16 D 50mm</t>
  </si>
  <si>
    <t>-2098604747</t>
  </si>
  <si>
    <t>877185212</t>
  </si>
  <si>
    <t>Montáž elektrokolen 90° na kanalizačním potrubí z PE trub d 50</t>
  </si>
  <si>
    <t>-604590506</t>
  </si>
  <si>
    <t>koleno elektro d50/90 st.</t>
  </si>
  <si>
    <t>2 "napojení do šachet"</t>
  </si>
  <si>
    <t>28653054</t>
  </si>
  <si>
    <t>elektrokoleno 90° PE 100 D 50mm</t>
  </si>
  <si>
    <t>-1705727561</t>
  </si>
  <si>
    <t>877215201</t>
  </si>
  <si>
    <t>Montáž elektrospojek na kanalizačním potrubí z PE trub d 63</t>
  </si>
  <si>
    <t>-2030977960</t>
  </si>
  <si>
    <t>redukce MR d63/50</t>
  </si>
  <si>
    <t>"k lemovým nákružkům" ET4</t>
  </si>
  <si>
    <t>lemový nákružek d63</t>
  </si>
  <si>
    <t>28614976</t>
  </si>
  <si>
    <t>elektroredukce PE 100 PN16 D 63-50mm</t>
  </si>
  <si>
    <t>-909882808</t>
  </si>
  <si>
    <t>28653133</t>
  </si>
  <si>
    <t>nákružek lemový PE 100 SDR11 63mm</t>
  </si>
  <si>
    <t>-867443609</t>
  </si>
  <si>
    <t>28654365</t>
  </si>
  <si>
    <t>příruba volná k lemovému nákružku z polypropylénu 63</t>
  </si>
  <si>
    <t>-1574201328</t>
  </si>
  <si>
    <t>877265201</t>
  </si>
  <si>
    <t>Montáž elektrospojek na kanalizačním potrubí z PE trub d 110</t>
  </si>
  <si>
    <t>-1926807131</t>
  </si>
  <si>
    <t>spojka d110</t>
  </si>
  <si>
    <t>"potrubí" 42</t>
  </si>
  <si>
    <t>"k lemovým nákružkům" ET6</t>
  </si>
  <si>
    <t>"ke kol. d110/11 st." ET7*1</t>
  </si>
  <si>
    <t>lemový nákružek d110</t>
  </si>
  <si>
    <t>"nap. na šachty" (ŠA1+ŠA2)*2</t>
  </si>
  <si>
    <t>"napojení na ČS1" 1</t>
  </si>
  <si>
    <t>28615975</t>
  </si>
  <si>
    <t>elektrospojka SDR11 PE 100 PN16 D 110mm</t>
  </si>
  <si>
    <t>1351556283</t>
  </si>
  <si>
    <t>28653136</t>
  </si>
  <si>
    <t>nákružek lemový PE 100 SDR11 110mm</t>
  </si>
  <si>
    <t>-233276618</t>
  </si>
  <si>
    <t>28654410</t>
  </si>
  <si>
    <t>příruba volná k lemovému nákružku z polypropylénu 110</t>
  </si>
  <si>
    <t>-867496034</t>
  </si>
  <si>
    <t>877265210</t>
  </si>
  <si>
    <t>Montáž elektrokolen 45° na kanalizačním potrubí z PE trub d 110</t>
  </si>
  <si>
    <t>1673346932</t>
  </si>
  <si>
    <t>koleno elektro d110/11 st.</t>
  </si>
  <si>
    <t>"11 st." 36</t>
  </si>
  <si>
    <t>"22 st." 13*2</t>
  </si>
  <si>
    <t>koleno elektro d110/30 st.</t>
  </si>
  <si>
    <t>koleno elektro d110/45 st.</t>
  </si>
  <si>
    <t>877265212</t>
  </si>
  <si>
    <t>Montáž elektrokolen 90° na kanalizačním potrubí z PE trub d 110</t>
  </si>
  <si>
    <t>1007850075</t>
  </si>
  <si>
    <t>koleno elektro d110/90 st.</t>
  </si>
  <si>
    <t>286149498</t>
  </si>
  <si>
    <t>elektrokoleno 11° PE 100 PN16 D 110mm</t>
  </si>
  <si>
    <t>-1446086275</t>
  </si>
  <si>
    <t>286149495</t>
  </si>
  <si>
    <t>elektrokoleno 30° PE 100 PN16 D 110mm</t>
  </si>
  <si>
    <t>1865070844</t>
  </si>
  <si>
    <t>28614949</t>
  </si>
  <si>
    <t>elektrokoleno 45° PE 100 PN16 D 110mm</t>
  </si>
  <si>
    <t>674627463</t>
  </si>
  <si>
    <t>102</t>
  </si>
  <si>
    <t>28614937</t>
  </si>
  <si>
    <t>elektrokoleno 90° PE 100 PN16 D 110mm</t>
  </si>
  <si>
    <t>-1617125046</t>
  </si>
  <si>
    <t>103</t>
  </si>
  <si>
    <t>891212122</t>
  </si>
  <si>
    <t>Montáž kanalizačních šoupátek otevřený výkop DN 50</t>
  </si>
  <si>
    <t>1808499197</t>
  </si>
  <si>
    <t>před proplachy</t>
  </si>
  <si>
    <t>104</t>
  </si>
  <si>
    <t>891242222</t>
  </si>
  <si>
    <t>Montáž kanalizačních šoupátek s ručním kolečkem v šachtách DN 80</t>
  </si>
  <si>
    <t>-1691579760</t>
  </si>
  <si>
    <t>krátká stavební délka - vzdušníkové šachty</t>
  </si>
  <si>
    <t>105</t>
  </si>
  <si>
    <t>891262122</t>
  </si>
  <si>
    <t>Montáž kanalizačních šoupátek otevřený výkop DN 100</t>
  </si>
  <si>
    <t>-141443465</t>
  </si>
  <si>
    <t>106</t>
  </si>
  <si>
    <t>891262222</t>
  </si>
  <si>
    <t>Montáž kanalizačních šoupátek s ručním kolečkem v šachtách DN 100</t>
  </si>
  <si>
    <t>2113306348</t>
  </si>
  <si>
    <t>vzdušníkové šachty</t>
  </si>
  <si>
    <t>ŠA1*2</t>
  </si>
  <si>
    <t>107</t>
  </si>
  <si>
    <t>42221451</t>
  </si>
  <si>
    <t>šoupátko odpadní voda litina GGG 50 krátká stavební dl PN10/16 DN 50x150mm</t>
  </si>
  <si>
    <t>-1945603891</t>
  </si>
  <si>
    <t>108</t>
  </si>
  <si>
    <t>42221453</t>
  </si>
  <si>
    <t>šoupátko odpadní voda litina GGG 50 krátká stavební dl PN10/16 DN 80x180mm</t>
  </si>
  <si>
    <t>-1274064425</t>
  </si>
  <si>
    <t>109</t>
  </si>
  <si>
    <t>42221454</t>
  </si>
  <si>
    <t>šoupátko odpadní voda litina GGG 50 krátká stavební dl PN10/16 DN 100x190mm</t>
  </si>
  <si>
    <t>937320489</t>
  </si>
  <si>
    <t>110</t>
  </si>
  <si>
    <t>42221504</t>
  </si>
  <si>
    <t>šoupě nožové s nestoupavým vřetenem oboustranně těsnicí DN 100</t>
  </si>
  <si>
    <t>-1512007505</t>
  </si>
  <si>
    <t>111</t>
  </si>
  <si>
    <t>42210101</t>
  </si>
  <si>
    <t>kolo ruční pro DN 65-80 D 175mm</t>
  </si>
  <si>
    <t>1477888291</t>
  </si>
  <si>
    <t>112</t>
  </si>
  <si>
    <t>42210106</t>
  </si>
  <si>
    <t>kolo ruční pro DN 100 D 300mm</t>
  </si>
  <si>
    <t>-1801156665</t>
  </si>
  <si>
    <t>113</t>
  </si>
  <si>
    <t>7541050</t>
  </si>
  <si>
    <t>zemní teleskopická souprava, pro šoupě DN 40-50, rozsah 1,1-1,75 m</t>
  </si>
  <si>
    <t>1422884818</t>
  </si>
  <si>
    <t>114</t>
  </si>
  <si>
    <t>7561050</t>
  </si>
  <si>
    <t>zemní teleskopická souprava, pro šoupě DN 100-150, rozsah 1,1-1,75 m</t>
  </si>
  <si>
    <t>-10398779</t>
  </si>
  <si>
    <t>115</t>
  </si>
  <si>
    <t>891243321</t>
  </si>
  <si>
    <t>Montáž ventilů vodovodních odvzdušňovacích přírubových DN 80</t>
  </si>
  <si>
    <t>2008616806</t>
  </si>
  <si>
    <t>116</t>
  </si>
  <si>
    <t>986408000016</t>
  </si>
  <si>
    <t>VENTIL ODVZDUŠŇOVACÍ NEREZ PRO ODPAD VODU 80</t>
  </si>
  <si>
    <t>2124293670</t>
  </si>
  <si>
    <t>117</t>
  </si>
  <si>
    <t>891247112</t>
  </si>
  <si>
    <t>Montáž hydrantů podzemních DN 80</t>
  </si>
  <si>
    <t>1341775408</t>
  </si>
  <si>
    <t>proplachovací soupravy</t>
  </si>
  <si>
    <t>118</t>
  </si>
  <si>
    <t>D81005015016</t>
  </si>
  <si>
    <t>SOUPRAVA PROPLACHOVACÍ NA ODPADNÍ VODU 50/1,5 m</t>
  </si>
  <si>
    <t>-641434421</t>
  </si>
  <si>
    <t>119</t>
  </si>
  <si>
    <t>894411111</t>
  </si>
  <si>
    <t>Zřízení šachet kanalizačních z betonových dílců na potrubí DN do 200 dno beton tř. C 25/30</t>
  </si>
  <si>
    <t>-1527856281</t>
  </si>
  <si>
    <t>proplachovací šachty - výtlak I</t>
  </si>
  <si>
    <t>vzdušníkové šachty - výtlak I</t>
  </si>
  <si>
    <t>120</t>
  </si>
  <si>
    <t>894411311</t>
  </si>
  <si>
    <t>Osazení betonových nebo železobetonových dílců pro šachty skruží rovných</t>
  </si>
  <si>
    <t>490609334</t>
  </si>
  <si>
    <t>šachty v extravilánu (pole)</t>
  </si>
  <si>
    <t>121</t>
  </si>
  <si>
    <t>592240237</t>
  </si>
  <si>
    <t>dno betonové šachtové DN 150 bez kynety  100 x 50 x 15 cm</t>
  </si>
  <si>
    <t>1984411571</t>
  </si>
  <si>
    <t>122</t>
  </si>
  <si>
    <t>2116862705</t>
  </si>
  <si>
    <t>123</t>
  </si>
  <si>
    <t>navíc šachty v extravilánu (pole)</t>
  </si>
  <si>
    <t>124</t>
  </si>
  <si>
    <t>skruž kanalizační s poplast. stupadly 100x100x12cm</t>
  </si>
  <si>
    <t>125</t>
  </si>
  <si>
    <t>59224075</t>
  </si>
  <si>
    <t>deska betonová zákrytová k ukončení šachet 1000/625x200mm</t>
  </si>
  <si>
    <t>150580358</t>
  </si>
  <si>
    <t>126</t>
  </si>
  <si>
    <t>SK2+SK3</t>
  </si>
  <si>
    <t>odpočet šachty v extravilánu (pole) - skruže</t>
  </si>
  <si>
    <t>-Š1</t>
  </si>
  <si>
    <t>127</t>
  </si>
  <si>
    <t>bez odvětrání</t>
  </si>
  <si>
    <t>s odvětráním</t>
  </si>
  <si>
    <t>128</t>
  </si>
  <si>
    <t>POKL11-POKL12</t>
  </si>
  <si>
    <t>129</t>
  </si>
  <si>
    <t>55241015</t>
  </si>
  <si>
    <t>poklop šachtový třída D400, kruhový rám 785, vstup 600mm, s ventilací</t>
  </si>
  <si>
    <t>-1750991991</t>
  </si>
  <si>
    <t>POKL21-POKL22</t>
  </si>
  <si>
    <t>130</t>
  </si>
  <si>
    <t>-2000841754</t>
  </si>
  <si>
    <t>výtlak I - v krajské komunikaci</t>
  </si>
  <si>
    <t>131</t>
  </si>
  <si>
    <t>552410305</t>
  </si>
  <si>
    <t>poklop šachtový litinový kruhový DN 600 s ventilací tř D400 pro intenzivní provoz</t>
  </si>
  <si>
    <t>-389108904</t>
  </si>
  <si>
    <t>132</t>
  </si>
  <si>
    <t>899401112</t>
  </si>
  <si>
    <t>Osazení poklopů litinových šoupátkových</t>
  </si>
  <si>
    <t>-1352141793</t>
  </si>
  <si>
    <t>Šo1+Šo3</t>
  </si>
  <si>
    <t>133</t>
  </si>
  <si>
    <t>42291352</t>
  </si>
  <si>
    <t>poklop litinový šoupátkový pro zemní soupravy osazení do terénu a do vozovky</t>
  </si>
  <si>
    <t>1486669032</t>
  </si>
  <si>
    <t>134</t>
  </si>
  <si>
    <t>56230636</t>
  </si>
  <si>
    <t>deska podkladová uličního poklopu plastového ventilkového a šoupatového</t>
  </si>
  <si>
    <t>-1823504831</t>
  </si>
  <si>
    <t>135</t>
  </si>
  <si>
    <t>899401113</t>
  </si>
  <si>
    <t>Osazení poklopů litinových hydrantových</t>
  </si>
  <si>
    <t>2072384189</t>
  </si>
  <si>
    <t>136</t>
  </si>
  <si>
    <t>42291452</t>
  </si>
  <si>
    <t>poklop litinový hydrantový DN 80</t>
  </si>
  <si>
    <t>-2009799980</t>
  </si>
  <si>
    <t>137</t>
  </si>
  <si>
    <t>56230638</t>
  </si>
  <si>
    <t>deska podkladová uličního poklopu plastového hydrantového</t>
  </si>
  <si>
    <t>-595673009</t>
  </si>
  <si>
    <t>138</t>
  </si>
  <si>
    <t>892241111</t>
  </si>
  <si>
    <t>Tlaková zkouška vodou potrubí DN do 80</t>
  </si>
  <si>
    <t>407570146</t>
  </si>
  <si>
    <t>139</t>
  </si>
  <si>
    <t>892271111</t>
  </si>
  <si>
    <t>Tlaková zkouška vodou potrubí DN 100 nebo 125</t>
  </si>
  <si>
    <t>-70635371</t>
  </si>
  <si>
    <t>140</t>
  </si>
  <si>
    <t>89223392R</t>
  </si>
  <si>
    <t>Proplach kanalizačního potrubí jednoduchý DN od 40 do 70</t>
  </si>
  <si>
    <t>486362714</t>
  </si>
  <si>
    <t>141</t>
  </si>
  <si>
    <t>89227392R</t>
  </si>
  <si>
    <t>Proplach kanalizačního potrubí jednoduchý DN od 80 do 125</t>
  </si>
  <si>
    <t>-544195537</t>
  </si>
  <si>
    <t>892372111</t>
  </si>
  <si>
    <t>Zabezpečení konců potrubí DN do 300 při tlakových zkouškách vodou</t>
  </si>
  <si>
    <t>-1688621106</t>
  </si>
  <si>
    <t>výtlak I+II</t>
  </si>
  <si>
    <t>143</t>
  </si>
  <si>
    <t>899712111</t>
  </si>
  <si>
    <t>Orientační tabulky na zdivu</t>
  </si>
  <si>
    <t>-1713116907</t>
  </si>
  <si>
    <t>šachty celkem</t>
  </si>
  <si>
    <t>šouprata - propoj</t>
  </si>
  <si>
    <t>proplachovací soupravy vš. šoupat</t>
  </si>
  <si>
    <t>PS1+Šo1</t>
  </si>
  <si>
    <t>odpočet - na sloupcích</t>
  </si>
  <si>
    <t>-TAB1</t>
  </si>
  <si>
    <t>144</t>
  </si>
  <si>
    <t>899713111</t>
  </si>
  <si>
    <t>Orientační tabulky na sloupku betonovém nebo ocelovém</t>
  </si>
  <si>
    <t>1115479708</t>
  </si>
  <si>
    <t>145</t>
  </si>
  <si>
    <t>899721111</t>
  </si>
  <si>
    <t>Signalizační vodič DN do 150 mm na potrubí</t>
  </si>
  <si>
    <t>1369485996</t>
  </si>
  <si>
    <t>potrubí</t>
  </si>
  <si>
    <t>Potr50+Potr110</t>
  </si>
  <si>
    <t>armatury</t>
  </si>
  <si>
    <t>(Šo1+Šo3+PS1)*2*2</t>
  </si>
  <si>
    <t>146</t>
  </si>
  <si>
    <t>899722113</t>
  </si>
  <si>
    <t>Krytí potrubí z plastů výstražnou fólií z PVC 34cm</t>
  </si>
  <si>
    <t>333523779</t>
  </si>
  <si>
    <t>(SJ1+SJ2+SJ3+SJ4+SJ5)*DL1</t>
  </si>
  <si>
    <t>147</t>
  </si>
  <si>
    <t>899913142</t>
  </si>
  <si>
    <t>Uzavírací manžeta chráničky potrubí DN 100 x 200</t>
  </si>
  <si>
    <t>1336723407</t>
  </si>
  <si>
    <t>148</t>
  </si>
  <si>
    <t>R-899.001</t>
  </si>
  <si>
    <t>Provedení otvoru pro potrubí PE d110 do šachtové skruže</t>
  </si>
  <si>
    <t>-970427322</t>
  </si>
  <si>
    <t>149</t>
  </si>
  <si>
    <t>R-899.002</t>
  </si>
  <si>
    <t>Utěsnění přestupu do šachty segmentové pro potrubí DN 50 mm   D+M</t>
  </si>
  <si>
    <t>1931564301</t>
  </si>
  <si>
    <t>napojení výtlaků a, a-1-1 do šachet</t>
  </si>
  <si>
    <t>150</t>
  </si>
  <si>
    <t>R-899.003</t>
  </si>
  <si>
    <t>Utěsnění přestupu do šachty segmentové pro potrubí DN 100 mm   D+M</t>
  </si>
  <si>
    <t>711142581</t>
  </si>
  <si>
    <t>151</t>
  </si>
  <si>
    <t>R-899.004</t>
  </si>
  <si>
    <t>Podpěrný betonový blok (PVC fi. 200 mm, vylité betonem)   D+M</t>
  </si>
  <si>
    <t>-1586047314</t>
  </si>
  <si>
    <t>152</t>
  </si>
  <si>
    <t>R-899.005</t>
  </si>
  <si>
    <t>Stabilizace armaturních poklopů v nezpevněné komunikaci</t>
  </si>
  <si>
    <t>63622250</t>
  </si>
  <si>
    <t>POKL3+POKL4</t>
  </si>
  <si>
    <t>153</t>
  </si>
  <si>
    <t>-1889099500</t>
  </si>
  <si>
    <t>"štěrková kom."  Š3+Š3g</t>
  </si>
  <si>
    <t>"nezpevněná kom." Š2</t>
  </si>
  <si>
    <t>154</t>
  </si>
  <si>
    <t>R-899.012</t>
  </si>
  <si>
    <t>Manipulace na stávajících řadech</t>
  </si>
  <si>
    <t>kpl.</t>
  </si>
  <si>
    <t>100806937</t>
  </si>
  <si>
    <t>propoj výtlaku I na stávající řad</t>
  </si>
  <si>
    <t>155</t>
  </si>
  <si>
    <t>156</t>
  </si>
  <si>
    <t>SJ5*(2*((DL1+2*R_KK)+(ŠJ1+2*R_KK))+2*((0,5+2*R_KK)+(0,5+2*R_KK)))</t>
  </si>
  <si>
    <t>Š5*(ŠR4-ŠJ1)</t>
  </si>
  <si>
    <t>157</t>
  </si>
  <si>
    <t>SJ4*(2*(DL1+ŠJ1)+2*(0,5+0,5))</t>
  </si>
  <si>
    <t>Š4*(ŠR4-ŠJ1)</t>
  </si>
  <si>
    <t>4*1</t>
  </si>
  <si>
    <t>SJ4*(2*((DL1+2*R_MK)+(ŠJ1+2*R_MK))+2*((0,5+2*R_MK)+(0,5+2*R_MK)))</t>
  </si>
  <si>
    <t>158</t>
  </si>
  <si>
    <t>SJ5*(2*(DL1+ŠJ1)+2*(0,5+0,5))</t>
  </si>
  <si>
    <t>159</t>
  </si>
  <si>
    <t>((ŠD3r+ŠD3j)*0,1)*1,9</t>
  </si>
  <si>
    <t>161</t>
  </si>
  <si>
    <t>(AS11j)*0,15*2,33</t>
  </si>
  <si>
    <t>(AS21j+AS21r)*0,1*2,33</t>
  </si>
  <si>
    <t>(AS12j)*0,05*2,33</t>
  </si>
  <si>
    <t>(AS22r+AS22j)*0,1*2,33</t>
  </si>
  <si>
    <t>"provizorní obnova" KK_po*0,05*2,33</t>
  </si>
  <si>
    <t>162</t>
  </si>
  <si>
    <t>163</t>
  </si>
  <si>
    <t>164</t>
  </si>
  <si>
    <t>165</t>
  </si>
  <si>
    <t>166</t>
  </si>
  <si>
    <t>Práce a dodávky M</t>
  </si>
  <si>
    <t>23-M</t>
  </si>
  <si>
    <t>Montáže potrubí</t>
  </si>
  <si>
    <t>167</t>
  </si>
  <si>
    <t>230202072</t>
  </si>
  <si>
    <t>Nasunutí potrubní sekce plastové průměru přes 63 do 110 mm do chráničky</t>
  </si>
  <si>
    <t>1029845150</t>
  </si>
  <si>
    <t>A3</t>
  </si>
  <si>
    <t>hloubení pažených jam celkem</t>
  </si>
  <si>
    <t>75,2</t>
  </si>
  <si>
    <t>A33</t>
  </si>
  <si>
    <t>14,288</t>
  </si>
  <si>
    <t>A34</t>
  </si>
  <si>
    <t>15,792</t>
  </si>
  <si>
    <t>A35</t>
  </si>
  <si>
    <t>hloubení jam ve tř. 5</t>
  </si>
  <si>
    <t>22,56</t>
  </si>
  <si>
    <t>A36</t>
  </si>
  <si>
    <t>dolamování ve tř. 6</t>
  </si>
  <si>
    <t>lože ze ŠD</t>
  </si>
  <si>
    <t>1,6</t>
  </si>
  <si>
    <t>36,753</t>
  </si>
  <si>
    <t>1,911</t>
  </si>
  <si>
    <t>19,975</t>
  </si>
  <si>
    <t>002-02 - SO-03.2 Čerpací stanice ČS1</t>
  </si>
  <si>
    <t>BET1</t>
  </si>
  <si>
    <t>obetonování ČS</t>
  </si>
  <si>
    <t>3,542</t>
  </si>
  <si>
    <t>DL4</t>
  </si>
  <si>
    <t>zámková dlažba tl. 60 mm</t>
  </si>
  <si>
    <t>35,36</t>
  </si>
  <si>
    <t>DL42</t>
  </si>
  <si>
    <t>zámková dlažba tl. 60 mm - rozšíření</t>
  </si>
  <si>
    <t>HL5</t>
  </si>
  <si>
    <t>hloubka výkopu ČS1</t>
  </si>
  <si>
    <t>4,8</t>
  </si>
  <si>
    <t>HP1</t>
  </si>
  <si>
    <t>hornické pažení - plocha</t>
  </si>
  <si>
    <t>54,4</t>
  </si>
  <si>
    <t>HP2</t>
  </si>
  <si>
    <t>hornické pažení - rámy</t>
  </si>
  <si>
    <t>kg</t>
  </si>
  <si>
    <t>2376</t>
  </si>
  <si>
    <t>IZ1</t>
  </si>
  <si>
    <t>polystyrén tl. 5 cm</t>
  </si>
  <si>
    <t>9,6</t>
  </si>
  <si>
    <t>OB1</t>
  </si>
  <si>
    <t>obrubník siln. ležatý</t>
  </si>
  <si>
    <t>Od3</t>
  </si>
  <si>
    <t>odkopávky ve tř. 3</t>
  </si>
  <si>
    <t>1,444</t>
  </si>
  <si>
    <t>Pr_ČS</t>
  </si>
  <si>
    <t>průměr ČS</t>
  </si>
  <si>
    <t>2,8</t>
  </si>
  <si>
    <t>PRO_100</t>
  </si>
  <si>
    <t>prostup DN 100</t>
  </si>
  <si>
    <t>PRO_100k</t>
  </si>
  <si>
    <t>prostup DN 100 - kabely</t>
  </si>
  <si>
    <t>PRO_150</t>
  </si>
  <si>
    <t>prostup DN 150</t>
  </si>
  <si>
    <t>PRO_200</t>
  </si>
  <si>
    <t>prostup DN 200</t>
  </si>
  <si>
    <t>PRO_65</t>
  </si>
  <si>
    <t>prostup DN 65</t>
  </si>
  <si>
    <t>Ro1</t>
  </si>
  <si>
    <t>rozšíření výkopu</t>
  </si>
  <si>
    <t>0,6</t>
  </si>
  <si>
    <t>Ro2</t>
  </si>
  <si>
    <t>rozšíření plochy ze ŠD tl. 80 mm</t>
  </si>
  <si>
    <t>6,84</t>
  </si>
  <si>
    <t>štěrková plocha - odstranění celkem</t>
  </si>
  <si>
    <t>ŠD31</t>
  </si>
  <si>
    <t xml:space="preserve">štěrková plocha - v místě hloubení </t>
  </si>
  <si>
    <t>ŠD32</t>
  </si>
  <si>
    <t>štěrková plocha - odatranění rozšíření</t>
  </si>
  <si>
    <t>ŠD4_80</t>
  </si>
  <si>
    <t>podkla ze ŠD na ČS1</t>
  </si>
  <si>
    <t>5,518</t>
  </si>
  <si>
    <t>TI1</t>
  </si>
  <si>
    <t>tepelná izolce stropu ČS</t>
  </si>
  <si>
    <t>4,269</t>
  </si>
  <si>
    <t>přesuvka DN 200</t>
  </si>
  <si>
    <t>VY1</t>
  </si>
  <si>
    <t>vyčištění</t>
  </si>
  <si>
    <t>4,909</t>
  </si>
  <si>
    <t>ZV1</t>
  </si>
  <si>
    <t>zkouška vodotěsnosti</t>
  </si>
  <si>
    <t>19,39</t>
  </si>
  <si>
    <t xml:space="preserve">    6 - Úpravy povrchů, podlahy a osazování výplní</t>
  </si>
  <si>
    <t>PSV - Práce a dodávky PSV</t>
  </si>
  <si>
    <t xml:space="preserve">    713 - Izolace tepelné</t>
  </si>
  <si>
    <t xml:space="preserve">    35-M - Montáž čerpadel, kompr.a vodoh.zař.</t>
  </si>
  <si>
    <t>113107321</t>
  </si>
  <si>
    <t>Odstranění podkladu z kameniva drceného tl do 100 mm strojně pl do 50 m2</t>
  </si>
  <si>
    <t>232905147</t>
  </si>
  <si>
    <t>hloubení pro ČS</t>
  </si>
  <si>
    <t>(Pr_ČS+2*Ro1)*(Pr_ČS+2*Ro1)</t>
  </si>
  <si>
    <t>rozšíření plochy ze zámk. dlažby ke stávajícímu oplocení</t>
  </si>
  <si>
    <t>122251101</t>
  </si>
  <si>
    <t>Odkopávky a prokopávky nezapažené v hornině třídy těžitelnosti I skupiny 3 objem do 20 m3 strojně</t>
  </si>
  <si>
    <t>1537671765</t>
  </si>
  <si>
    <t>ŠD32*(0,4-0,1)</t>
  </si>
  <si>
    <t>A3*0,5</t>
  </si>
  <si>
    <t>133255103</t>
  </si>
  <si>
    <t>Hloubení šachet zapažených v hornině třídy těžitelnosti I skupiny 3 objem do 100 m3 v omezeném prostoru</t>
  </si>
  <si>
    <t>925086485</t>
  </si>
  <si>
    <t>"hloubka výkopu" 4,6"ČS"+0,1"podkl. beton"+0,1"štěrk"</t>
  </si>
  <si>
    <t xml:space="preserve">"vnější průměr ČS1" 2,5+2*0,15 </t>
  </si>
  <si>
    <t>"rozšíření výkopu" 0,6</t>
  </si>
  <si>
    <t>"rozšíření dlažby" 2</t>
  </si>
  <si>
    <t>(Pr_ČS+2*Ro1)*(Pr_ČS+2*Ro1)*HL5</t>
  </si>
  <si>
    <t>"štěrková plocha" -ŠD31*0,1</t>
  </si>
  <si>
    <t>tř.3 - 19%</t>
  </si>
  <si>
    <t>A3*0,19</t>
  </si>
  <si>
    <t>133355103</t>
  </si>
  <si>
    <t>Hloubení šachet zapažených v hornině třídy těžitelnosti II skupiny 4 objem do 100 m3 v omezeném prostoru</t>
  </si>
  <si>
    <t>-1551396250</t>
  </si>
  <si>
    <t>tř.4 - 21%</t>
  </si>
  <si>
    <t>A3*0,21</t>
  </si>
  <si>
    <t>133455101</t>
  </si>
  <si>
    <t>Hloubení šachet zapažených v hornině třídy těžitelnosti II skupiny 5 objem do 20 m3 v omezeném prostoru</t>
  </si>
  <si>
    <t>-359330309</t>
  </si>
  <si>
    <t xml:space="preserve">od hl. 2 m ... 30% </t>
  </si>
  <si>
    <t>A3*0,30</t>
  </si>
  <si>
    <t>138511301</t>
  </si>
  <si>
    <t>Dolamování hloubených vykopávek šachet ve vrstvě tl do 500 mm v hornině třídy těžitelnosti III skupiny 6</t>
  </si>
  <si>
    <t>953701222</t>
  </si>
  <si>
    <t>154065421</t>
  </si>
  <si>
    <t>Pažení výrubu šachty ocelové pažnice do 1 roku suchá</t>
  </si>
  <si>
    <t>1163627559</t>
  </si>
  <si>
    <t>(4*(Pr_ČS+2*Ro1))*HL5</t>
  </si>
  <si>
    <t>odpočet 50% ve tř. 5-6, výšky 2,8 m</t>
  </si>
  <si>
    <t>-(4*(Pr_ČS+2*Ro1)*2,8)*0,5</t>
  </si>
  <si>
    <t>154065521</t>
  </si>
  <si>
    <t>Odpažení výrubu šachty ocelové pažnice suchá</t>
  </si>
  <si>
    <t>13070341</t>
  </si>
  <si>
    <t>154067341</t>
  </si>
  <si>
    <t>Konstrukce výstroje šachet netypová dočasně suchá montáž</t>
  </si>
  <si>
    <t>1399499559</t>
  </si>
  <si>
    <t>6x rám</t>
  </si>
  <si>
    <t>6*(4*(Pr_ČS+2*Ro1)+4*0,5)*22</t>
  </si>
  <si>
    <t>154067342</t>
  </si>
  <si>
    <t>Konstrukce výstroje šachet netypová dočasně suchá demontáž</t>
  </si>
  <si>
    <t>-698494046</t>
  </si>
  <si>
    <t>161151103</t>
  </si>
  <si>
    <t>Svislé přemístění výkopku z horniny třídy těžitelnosti I skupiny 1 až 3 hl výkopu přes 4 do 8 m</t>
  </si>
  <si>
    <t>-18418803</t>
  </si>
  <si>
    <t>100% kubatury dle tabulky I</t>
  </si>
  <si>
    <t>A33*1</t>
  </si>
  <si>
    <t>161151113</t>
  </si>
  <si>
    <t>Svislé přemístění výkopku z horniny třídy těžitelnosti II skupiny 4 a 5 hl výkopu přes 4 do 8 m</t>
  </si>
  <si>
    <t>1070465709</t>
  </si>
  <si>
    <t>(A34+A35)*1</t>
  </si>
  <si>
    <t>161151123</t>
  </si>
  <si>
    <t>Svislé přemístění výkopku z horniny třídy těžitelnosti III skupiny 6 a 7 hl výkopu přes 4 do 8 m</t>
  </si>
  <si>
    <t>-2055503762</t>
  </si>
  <si>
    <t>A36*1</t>
  </si>
  <si>
    <t>1066336565</t>
  </si>
  <si>
    <t>A6*0,5 "zemina"</t>
  </si>
  <si>
    <t>1259105266</t>
  </si>
  <si>
    <t>A34+A35</t>
  </si>
  <si>
    <t>1366102716</t>
  </si>
  <si>
    <t>391116363</t>
  </si>
  <si>
    <t>-1341874264</t>
  </si>
  <si>
    <t>1507583360</t>
  </si>
  <si>
    <t>141478374</t>
  </si>
  <si>
    <t>1614679686</t>
  </si>
  <si>
    <t>odpočet podsypu</t>
  </si>
  <si>
    <t>-A41</t>
  </si>
  <si>
    <t>odpočet podkladního betonu</t>
  </si>
  <si>
    <t>odpočet kubatury ČS</t>
  </si>
  <si>
    <t>-(PI*Pr_ČS/2*Pr_ČS/2)*(2,5+1,9+0,2)</t>
  </si>
  <si>
    <t>odpočet obetonování ČS</t>
  </si>
  <si>
    <t>-BET1</t>
  </si>
  <si>
    <t>"zámková dlažba" -DL4*(0,2-0,1)</t>
  </si>
  <si>
    <t>-1893326319</t>
  </si>
  <si>
    <t>542662632</t>
  </si>
  <si>
    <t>-1556889931</t>
  </si>
  <si>
    <t>385210786</t>
  </si>
  <si>
    <t>1238285351</t>
  </si>
  <si>
    <t>-970794810</t>
  </si>
  <si>
    <t>-971068726</t>
  </si>
  <si>
    <t>(A7+A8+A9)*1,8</t>
  </si>
  <si>
    <t>1480131780</t>
  </si>
  <si>
    <t>mimo ČS</t>
  </si>
  <si>
    <t>DL4-ŠD4_80</t>
  </si>
  <si>
    <t>181951116</t>
  </si>
  <si>
    <t>Úprava pláně v hornině třídy těžitelnosti III skupiny 6 se zhutněním strojně</t>
  </si>
  <si>
    <t>1382446893</t>
  </si>
  <si>
    <t>dno výkopu</t>
  </si>
  <si>
    <t>Pr_ČS*Pr_ČS</t>
  </si>
  <si>
    <t>271542211</t>
  </si>
  <si>
    <t>Podsyp pod základové konstrukce se zhutněním z netříděné štěrkodrtě</t>
  </si>
  <si>
    <t>-476794820</t>
  </si>
  <si>
    <t>((Pr_ČS+2*Ro1)*(Pr_ČS+2*Ro1))*0,1</t>
  </si>
  <si>
    <t>1438046198</t>
  </si>
  <si>
    <t>tl. 10 cm</t>
  </si>
  <si>
    <t>(Pr_ČS+2*Ro1-2*0,1 "polyst.")*(Pr_ČS+2*Ro1-2*0,1)*0,1</t>
  </si>
  <si>
    <t>452386111</t>
  </si>
  <si>
    <t>Vyrovnávací prstence z betonu prostého tř. C 25/30 v do 100 mm</t>
  </si>
  <si>
    <t>-1721220264</t>
  </si>
  <si>
    <t>564821011</t>
  </si>
  <si>
    <t>Podklad ze štěrkodrtě ŠD plochy do 100 m2 tl 80 mm</t>
  </si>
  <si>
    <t>659505408</t>
  </si>
  <si>
    <t>plocha ČS</t>
  </si>
  <si>
    <t>PI*Pr_ČS/2*Pr_ČS/2</t>
  </si>
  <si>
    <t>odpočet plochy poklopu</t>
  </si>
  <si>
    <t>-0,8*0,8</t>
  </si>
  <si>
    <t>564871016</t>
  </si>
  <si>
    <t>Podklad ze štěrkodrtě ŠD plochy do 100 m2 tl 300 mm</t>
  </si>
  <si>
    <t>-1475761003</t>
  </si>
  <si>
    <t>596211210</t>
  </si>
  <si>
    <t>Kladení zámkové dlažby komunikací pro pěší ručně tl 80 mm skupiny A pl do 50 m2</t>
  </si>
  <si>
    <t>-1053316913</t>
  </si>
  <si>
    <t>skladba celkem 250 mm</t>
  </si>
  <si>
    <t>DL41</t>
  </si>
  <si>
    <t>((PR_ČS+2*Ro1)+Ro2)*Ro2</t>
  </si>
  <si>
    <t>(Pr_ČS+2*Ro1)*Ro2</t>
  </si>
  <si>
    <t>59245013</t>
  </si>
  <si>
    <t>dlažba zámková tvaru I 200x165x80mm přírodní</t>
  </si>
  <si>
    <t>1771409142</t>
  </si>
  <si>
    <t>DL4*1,05</t>
  </si>
  <si>
    <t>Úpravy povrchů, podlahy a osazování výplní</t>
  </si>
  <si>
    <t>631313211</t>
  </si>
  <si>
    <t>Vytvarování dna nádrží z betonu se zvýšenými nároky C 25/30 s potěrem r zakřivení 200 mm</t>
  </si>
  <si>
    <t>1460262625</t>
  </si>
  <si>
    <t>nadbetonování tl. 25 cm pro čerpací jímku průměru 400 mm</t>
  </si>
  <si>
    <t>(PI*1,25*1,25-PI*0,2*0,2)*0,25</t>
  </si>
  <si>
    <t>382121112</t>
  </si>
  <si>
    <t>Montáž dna ŽB prefabrikovaných kruhových nádrží včetně těsnění DN přes 2000 do 2500</t>
  </si>
  <si>
    <t>1049936055</t>
  </si>
  <si>
    <t>382121122</t>
  </si>
  <si>
    <t>Montáž skruže ŽB prefabrikovaných kruhových nádrží včetně těsnění DN přes 2000 do 2500</t>
  </si>
  <si>
    <t>-1592365823</t>
  </si>
  <si>
    <t>382121132</t>
  </si>
  <si>
    <t>Montáž zákrytové desky ŽB prefabrikovaných kruhových nádrží DN přes 2000 do 2500</t>
  </si>
  <si>
    <t>-359272655</t>
  </si>
  <si>
    <t>592260117</t>
  </si>
  <si>
    <t>dno kruhové nádrže DN 2500 stěna tl přes 100mm v 2800mm užitný objem 13,745m3 vč. vztlakové pojistky</t>
  </si>
  <si>
    <t>-2103780405</t>
  </si>
  <si>
    <t>592260282</t>
  </si>
  <si>
    <t>skruž kruhové nádrže DN 2500 v 1400mm užitný objem 6,872m3</t>
  </si>
  <si>
    <t>1752856858</t>
  </si>
  <si>
    <t>59226045</t>
  </si>
  <si>
    <t>deska zákrytová kruhové nádrže DN 2500 se stěnou tl přes 100mm v 200mm otvor 1x d 800mm</t>
  </si>
  <si>
    <t>2099011697</t>
  </si>
  <si>
    <t>59226076</t>
  </si>
  <si>
    <t>těsnění elastomerové samomazné pro kruhovou nádrž DN 2500</t>
  </si>
  <si>
    <t>371305817</t>
  </si>
  <si>
    <t>877350330</t>
  </si>
  <si>
    <t>Montáž spojek na kanalizačním potrubí z PP nebo tvrdého PVC trub hladkých plnostěnných DN 200</t>
  </si>
  <si>
    <t>-815319275</t>
  </si>
  <si>
    <t>28651074</t>
  </si>
  <si>
    <t>přesuvka kanalizační plastová PVC-U DN 200</t>
  </si>
  <si>
    <t>-1653665388</t>
  </si>
  <si>
    <t>1253522867</t>
  </si>
  <si>
    <t>631260675</t>
  </si>
  <si>
    <t>poklop litinový zátěžový hranatý včetně rámů a příslušenství 800/800mm D400</t>
  </si>
  <si>
    <t>-1047432842</t>
  </si>
  <si>
    <t>899623161</t>
  </si>
  <si>
    <t>Obetonování potrubí nebo zdiva stok betonem prostým tř. C 20/25 v otevřeném výkopu</t>
  </si>
  <si>
    <t>-1705897379</t>
  </si>
  <si>
    <t>přitěžovací prstenec v. 0,5 m</t>
  </si>
  <si>
    <t>((Pr_ČS+2*Ro1-2*0,1 "polyst.")*(Pr_ČS+2*Ro1-2*0,1)-PI*Pr_ČS/2*Pr_ČS/2)*0,5</t>
  </si>
  <si>
    <t>odpočet vztlakové pojistky prefa dna ČS</t>
  </si>
  <si>
    <t>-(PI*(Pr_ČS+2*0,25)/2*(Pr_ČS+2*0,25)/2-PI*Pr_ČS/2*Pr_ČS/2)*0,25</t>
  </si>
  <si>
    <t>R-899.007</t>
  </si>
  <si>
    <t>Utěsnění přestupu do šachty segmentové pro potrubí DN 65 mm   D+M</t>
  </si>
  <si>
    <t>-1548270650</t>
  </si>
  <si>
    <t>odvětrání nádrže</t>
  </si>
  <si>
    <t>R-899.008</t>
  </si>
  <si>
    <t>-290638832</t>
  </si>
  <si>
    <t>napojení výtlaku I d110 do ČS</t>
  </si>
  <si>
    <t>R-899.009</t>
  </si>
  <si>
    <t>Utěsnění kabelových přestupů do šachet pružným tmelem DN 100 mm   D+M</t>
  </si>
  <si>
    <t>-1466120076</t>
  </si>
  <si>
    <t>kabelové prostupy</t>
  </si>
  <si>
    <t>R-899.010</t>
  </si>
  <si>
    <t>Utěsnění přestupu do šachty segmentové pro potrubí DN 150 mm   D+M</t>
  </si>
  <si>
    <t>-366925646</t>
  </si>
  <si>
    <t>odvětrání šachty</t>
  </si>
  <si>
    <t>R-899.011</t>
  </si>
  <si>
    <t>Utěsnění přestupu do šachty segmentové pro potrubí DN 200 mm   D+M</t>
  </si>
  <si>
    <t>-50033636</t>
  </si>
  <si>
    <t>nátok do ČS</t>
  </si>
  <si>
    <t>R-899.013</t>
  </si>
  <si>
    <t>Ležaté rozvody větrávacího potrubí plast DN 100 mm vč. zemních prací</t>
  </si>
  <si>
    <t>-487558929</t>
  </si>
  <si>
    <t>2*(Ro2+Ro1)</t>
  </si>
  <si>
    <t>R-899.014</t>
  </si>
  <si>
    <t>Elektropilíř   D+M</t>
  </si>
  <si>
    <t>319192306</t>
  </si>
  <si>
    <t>916131113</t>
  </si>
  <si>
    <t>Osazení silničního obrubníku betonového ležatého s boční opěrou do lože z betonu prostého</t>
  </si>
  <si>
    <t>2109998628</t>
  </si>
  <si>
    <t>2 strany zpevněné plochy</t>
  </si>
  <si>
    <t>2*(Pr_ČS+2*Ro1)</t>
  </si>
  <si>
    <t>prodloužení ke stávajícímu oplocení</t>
  </si>
  <si>
    <t>2*Ro2</t>
  </si>
  <si>
    <t>59217031</t>
  </si>
  <si>
    <t>obrubník betonový silniční 1000x150x250mm</t>
  </si>
  <si>
    <t>1162105822</t>
  </si>
  <si>
    <t>OB1*1,05</t>
  </si>
  <si>
    <t>916991121</t>
  </si>
  <si>
    <t>Lože pod obrubníky, krajníky nebo obruby z dlažebních kostek z betonu prostého</t>
  </si>
  <si>
    <t>83597557</t>
  </si>
  <si>
    <t>OB1*0,05</t>
  </si>
  <si>
    <t>933901111</t>
  </si>
  <si>
    <t>Provedení zkoušky vodotěsnosti nádrže do 1000 m3</t>
  </si>
  <si>
    <t>-679482506</t>
  </si>
  <si>
    <t>(PI*1,25*1,25)*(2,5+1,9-0,2"tl. dna"-0,25"nadbet.")</t>
  </si>
  <si>
    <t>08211321</t>
  </si>
  <si>
    <t>voda pitná pro ostatní odběratele</t>
  </si>
  <si>
    <t>1981171504</t>
  </si>
  <si>
    <t>933901311</t>
  </si>
  <si>
    <t>Naplnění a vyprázdnění nádrže pro propláchnutí do 1000 m3</t>
  </si>
  <si>
    <t>1038026436</t>
  </si>
  <si>
    <t>949101111</t>
  </si>
  <si>
    <t>Lešení pomocné pro objekty pozemních staveb s lešeňovou podlahou v do 1,9 m zatížení do 150 kg/m2</t>
  </si>
  <si>
    <t>-1182425605</t>
  </si>
  <si>
    <t>zateplení stropu ČS1</t>
  </si>
  <si>
    <t>PI*(2,5-2*0,1)/2*(2,5-2*0,1)/2</t>
  </si>
  <si>
    <t>952903112</t>
  </si>
  <si>
    <t>Vyčištění objektů ČOV, nádrží, žlabů a kanálů při v do 3,5 m</t>
  </si>
  <si>
    <t>634174405</t>
  </si>
  <si>
    <t>(PI*1,25*1,25)</t>
  </si>
  <si>
    <t>952903119</t>
  </si>
  <si>
    <t>Příplatek za vyčištění prostor v nad 3,5 m u čištění objektů ČOV, nádrží, žlabů a kanálů</t>
  </si>
  <si>
    <t>789141500</t>
  </si>
  <si>
    <t>977151118</t>
  </si>
  <si>
    <t>Jádrové vrty diamantovými korunkami do stavebních materiálů D přes 90 do 100 mm</t>
  </si>
  <si>
    <t>1490514614</t>
  </si>
  <si>
    <t>PRO_65*0,2</t>
  </si>
  <si>
    <t>977151123</t>
  </si>
  <si>
    <t>Jádrové vrty diamantovými korunkami do stavebních materiálů D přes 130 do 150 mm</t>
  </si>
  <si>
    <t>-1701197472</t>
  </si>
  <si>
    <t>PRO_100*0,15</t>
  </si>
  <si>
    <t>PRO_100k*0,15</t>
  </si>
  <si>
    <t>977151125</t>
  </si>
  <si>
    <t>Jádrové vrty diamantovými korunkami do stavebních materiálů D přes 180 do 200 mm</t>
  </si>
  <si>
    <t>1960000223</t>
  </si>
  <si>
    <t>PRO_150*0,2</t>
  </si>
  <si>
    <t>977151127</t>
  </si>
  <si>
    <t>Jádrové vrty diamantovými korunkami do stavebních materiálů D přes 225 do 250 mm</t>
  </si>
  <si>
    <t>855324107</t>
  </si>
  <si>
    <t>PRO_200*0,15</t>
  </si>
  <si>
    <t>-146628071</t>
  </si>
  <si>
    <t>149258599</t>
  </si>
  <si>
    <t>-1320904475</t>
  </si>
  <si>
    <t>-738187008</t>
  </si>
  <si>
    <t>998142251</t>
  </si>
  <si>
    <t>Přesun hmot pro nádrže, jímky, zásobníky a jámy betonové monolitické v do 25 m</t>
  </si>
  <si>
    <t>-1404296234</t>
  </si>
  <si>
    <t>PSV</t>
  </si>
  <si>
    <t>Práce a dodávky PSV</t>
  </si>
  <si>
    <t>713</t>
  </si>
  <si>
    <t>Izolace tepelné</t>
  </si>
  <si>
    <t>713111128</t>
  </si>
  <si>
    <t>Montáž izolace tepelné spodem stropů lepením celoplošně s mechanickým kotvením rohoží, pásů, dílců, desek</t>
  </si>
  <si>
    <t>-450134634</t>
  </si>
  <si>
    <t>PI*2,5/2*2,5/2</t>
  </si>
  <si>
    <t>-0,8*0,8 "poklop"</t>
  </si>
  <si>
    <t>28376416</t>
  </si>
  <si>
    <t>deska z polystyrénu XPS, hrana polodrážková a hladký povrch 300kPA tl 40mm</t>
  </si>
  <si>
    <t>1713080550</t>
  </si>
  <si>
    <t>TI1*1,2</t>
  </si>
  <si>
    <t>713131145</t>
  </si>
  <si>
    <t>Montáž izolace tepelné stěn a základů lepením bodově rohoží, pásů, dílců, desek</t>
  </si>
  <si>
    <t>-81565999</t>
  </si>
  <si>
    <t>pro podkladní beton</t>
  </si>
  <si>
    <t>(4*(Pr_ČS+2*Ro1))*0,1</t>
  </si>
  <si>
    <t>pro přitěžovací prstenec</t>
  </si>
  <si>
    <t>(4*(Pr_ČS+2*Ro1))*0,5</t>
  </si>
  <si>
    <t>28375950</t>
  </si>
  <si>
    <t>deska EPS 100 fasádní λ=0,037 tl 100mm</t>
  </si>
  <si>
    <t>1135755939</t>
  </si>
  <si>
    <t>IZ1*1,15</t>
  </si>
  <si>
    <t>998713101</t>
  </si>
  <si>
    <t>Přesun hmot tonážní pro izolace tepelné v objektech v do 6 m</t>
  </si>
  <si>
    <t>1661394215</t>
  </si>
  <si>
    <t>35-M</t>
  </si>
  <si>
    <t>Montáž čerpadel, kompr.a vodoh.zař.</t>
  </si>
  <si>
    <t>TECH-01</t>
  </si>
  <si>
    <t>Strojně technologická část ČS1</t>
  </si>
  <si>
    <t>-923801505</t>
  </si>
  <si>
    <t>technologie čerpací stanice se separací pevných látek se 2 separačními komorami umístěnými uvnitř provozní nádrže;</t>
  </si>
  <si>
    <t>provozní nádrž s odvětráním;</t>
  </si>
  <si>
    <t>výtlaky čerpadel se speciálními klapkami chránící systém před hydraulickým rázem a před každou klapkou měkko těsnícími uzávěry DN 100;</t>
  </si>
  <si>
    <t>velký čistící a revizní otvor;</t>
  </si>
  <si>
    <t>4 x odstředivé čerpadlo o výkonu 7,5kW, IP55;</t>
  </si>
  <si>
    <t>Q=24 m3/hod; H=84 m - sériové zapojení čerpadel;</t>
  </si>
  <si>
    <t>plynulý start a doběh s pomocí frekvenčních měničů (FM);</t>
  </si>
  <si>
    <t>pomocné čerpadlo 0,38kW, 230 V, 50 Hz;</t>
  </si>
  <si>
    <t>tepelná ochrana vinutí motoru s pomocí PTC termistorů;</t>
  </si>
  <si>
    <t>měření hladiny v provozní nádrži s pomocí analogového senzoru s rozsahem 0-2 m;</t>
  </si>
  <si>
    <t>kulová průchodnost separátorem 100 mm;</t>
  </si>
  <si>
    <t>maximální přetlak na nátoku 1 bar rel.</t>
  </si>
  <si>
    <t>větrací potrubí ;</t>
  </si>
  <si>
    <t>nerezový žebřík vč. výsuvného madla</t>
  </si>
  <si>
    <t>ETECH-01</t>
  </si>
  <si>
    <t>Elektro technologická část ČS1</t>
  </si>
  <si>
    <t>-2065595528</t>
  </si>
  <si>
    <t>technologický rozvaděč RM s výstupem poruchové signalizace na beznapěťové kontakty vč. plastové skříně rozvaděče pro instalaci do zděného pilíře;</t>
  </si>
  <si>
    <t>ovládací a řídící rozvaděč BS 2x2x7,5 kW, FM (frekvenční měniče), 1000x1250x420mm;</t>
  </si>
  <si>
    <t>poruchové výstupy s pomocí beznapěťových kontaktů nebo s pomocí komunikace MODBUS;</t>
  </si>
  <si>
    <t>4x frekvenční měnič 7,5 kW;</t>
  </si>
  <si>
    <t>1x řídící systém M221 + 14DI/10DQ/2AI+ETH port, 1 SERIÁL 485,24VDC);</t>
  </si>
  <si>
    <t>1x display dotykový  4“ komunikace MODBUS s CPU;</t>
  </si>
  <si>
    <t>2 x přepínač R-0-A pro každé čerpadlo;</t>
  </si>
  <si>
    <t>1 x hlavní vypínač;</t>
  </si>
  <si>
    <t>kombinovaná zásuvka 230/400 V;</t>
  </si>
  <si>
    <t>jištěný vývod pro napájení zařízení pro přenosy 230 V, 6 A;</t>
  </si>
  <si>
    <t>osvětlení čerpací stanice s vypínačem v rozvaděči;</t>
  </si>
  <si>
    <t>napájení pro pomocné odvodňovací čerpadlo vč. automatiky provozu a výtlačného potrubí napojeného do odvětrání mokrého prostoru ČS;</t>
  </si>
  <si>
    <t>monitorování suchého prostoru šachty (elektrody) s výstupem na signalizaci (beznapěťové kontakty);</t>
  </si>
  <si>
    <t>telemetrické rozšíření o možnost zasílání podrobných stavových veličin pro dispečing a řízení ze strany provozovatele;</t>
  </si>
  <si>
    <t>režim řízení blokace chodu ČSOV;</t>
  </si>
  <si>
    <t>signalizace zatopení suchého prostoru šachty do nadřazeného systému přenosu dat</t>
  </si>
  <si>
    <t>2,127</t>
  </si>
  <si>
    <t>ER1</t>
  </si>
  <si>
    <t>ER rozvaděč</t>
  </si>
  <si>
    <t>JI1</t>
  </si>
  <si>
    <t>jistič B25</t>
  </si>
  <si>
    <t>Kab1</t>
  </si>
  <si>
    <t>kabel AYKY 4x16</t>
  </si>
  <si>
    <t>Kab2</t>
  </si>
  <si>
    <t>kabel CYKY 4x10</t>
  </si>
  <si>
    <t>KR_kub</t>
  </si>
  <si>
    <t>hloubení kabelových rýh celkem</t>
  </si>
  <si>
    <t>KR1</t>
  </si>
  <si>
    <t>kabelová rýha</t>
  </si>
  <si>
    <t>003c - SO-04 NN přípojka pro ČS1</t>
  </si>
  <si>
    <t>OT1</t>
  </si>
  <si>
    <t>ochranná trubka</t>
  </si>
  <si>
    <t>Po1</t>
  </si>
  <si>
    <t>pojistky</t>
  </si>
  <si>
    <t>1,9</t>
  </si>
  <si>
    <t>ZP1</t>
  </si>
  <si>
    <t>zemnící pásek</t>
  </si>
  <si>
    <t xml:space="preserve">    21-M - Elektromontáže</t>
  </si>
  <si>
    <t xml:space="preserve">    46-M - Zemní práce při extr.mont.pracích</t>
  </si>
  <si>
    <t>1851724623</t>
  </si>
  <si>
    <t>KR1*0,5</t>
  </si>
  <si>
    <t>-1713577165</t>
  </si>
  <si>
    <t>KR1*0,5*(1-0,1) "hloubení celkem"</t>
  </si>
  <si>
    <t>dovoz štěrků, zeminy na zásyp</t>
  </si>
  <si>
    <t>-KR1*PI*0,045*0,045 "odpočet kub. chráničky"</t>
  </si>
  <si>
    <t>-1960548879</t>
  </si>
  <si>
    <t>KR1*0,5*0,2</t>
  </si>
  <si>
    <t>výkopek - zásyp, skládka</t>
  </si>
  <si>
    <t>721920322</t>
  </si>
  <si>
    <t>1783834253</t>
  </si>
  <si>
    <t>kubatura lože a chráničky</t>
  </si>
  <si>
    <t>KR1*PI*0,045*0,045</t>
  </si>
  <si>
    <t>728686540</t>
  </si>
  <si>
    <t>104672229</t>
  </si>
  <si>
    <t>A7*1,7</t>
  </si>
  <si>
    <t>-1998848711</t>
  </si>
  <si>
    <t>-743576709</t>
  </si>
  <si>
    <t>-1045986525</t>
  </si>
  <si>
    <t>1824081891</t>
  </si>
  <si>
    <t>760719839</t>
  </si>
  <si>
    <t>1344456922</t>
  </si>
  <si>
    <t>1682715848</t>
  </si>
  <si>
    <t>21-M</t>
  </si>
  <si>
    <t>Elektromontáže</t>
  </si>
  <si>
    <t>210100014</t>
  </si>
  <si>
    <t>Ukončení vodičů v rozváděči nebo na přístroji včetně zapojení průřezu žíly do 10 mm2</t>
  </si>
  <si>
    <t>1651123376</t>
  </si>
  <si>
    <t>2*4</t>
  </si>
  <si>
    <t>210100003</t>
  </si>
  <si>
    <t>Ukončení vodičů v rozváděči nebo na přístroji včetně zapojení průřezu žíly do 16 mm2</t>
  </si>
  <si>
    <t>1821570189</t>
  </si>
  <si>
    <t>210120511</t>
  </si>
  <si>
    <t>Montáž jističů do 100 A se zapojením vodičů</t>
  </si>
  <si>
    <t>-1353972202</t>
  </si>
  <si>
    <t>35822602</t>
  </si>
  <si>
    <t>jistič 3-pólový 25 A vypínací charakteristika D vypínací schopnost 25 kA</t>
  </si>
  <si>
    <t>-50222178</t>
  </si>
  <si>
    <t>210191531</t>
  </si>
  <si>
    <t>Montáž skříní plastových do výklenku typ SS100, SS200, SS101, SS102, SS201, ER112, RVO bez zapojení vodičů</t>
  </si>
  <si>
    <t>-783943003</t>
  </si>
  <si>
    <t>35711864</t>
  </si>
  <si>
    <t>skříň rozváděče elektroměrového pro přímé měření  do výklenku v provedení betonový skelet s plastovými dveřmi pro 1x jednosazbový třífázový elektroměr přístroje na elektroměrové desce s plombovatelným krytem jističů (ER112/KVP7P)</t>
  </si>
  <si>
    <t>359133112</t>
  </si>
  <si>
    <t>210813033</t>
  </si>
  <si>
    <t>Montáž kabelu Cu plného nebo laněného do 1 kV žíly 4x6 až 10 mm2 (např. CYKY) bez ukončení uloženého pevně</t>
  </si>
  <si>
    <t>2121067907</t>
  </si>
  <si>
    <t>34111076</t>
  </si>
  <si>
    <t>kabel instalační jádro Cu plné izolace PVC plášť PVC 450/750V (CYKY) 4x10mm2</t>
  </si>
  <si>
    <t>-1741767279</t>
  </si>
  <si>
    <t>Kab2*1,1</t>
  </si>
  <si>
    <t>210902011</t>
  </si>
  <si>
    <t>Montáž kabelu Al do 1 kV plného nebo laněného kulatého žíly 4x16 mm2 (např. AYKY) bez ukončení uloženého volně</t>
  </si>
  <si>
    <t>-1640171558</t>
  </si>
  <si>
    <t>34112316</t>
  </si>
  <si>
    <t>kabel instalační jádro Al plné izolace PVC plášť PVC 450/750V (AYKY) 4x16mm2</t>
  </si>
  <si>
    <t>-1480073794</t>
  </si>
  <si>
    <t>Kab1*1,05</t>
  </si>
  <si>
    <t>210120022</t>
  </si>
  <si>
    <t>Montáž pojistkových spodků do 500 V 63 A</t>
  </si>
  <si>
    <t>-1821860485</t>
  </si>
  <si>
    <t>210120102</t>
  </si>
  <si>
    <t>Montáž pojistkových patron nožových</t>
  </si>
  <si>
    <t>-513669397</t>
  </si>
  <si>
    <t>35825230</t>
  </si>
  <si>
    <t>pojistka nožová 40A nízkoztrátová 3,60W, provedení normální, charakteristika gG</t>
  </si>
  <si>
    <t>230522322</t>
  </si>
  <si>
    <t>210220001</t>
  </si>
  <si>
    <t>Montáž uzemňovacího vedení vodičů FeZn pomocí svorek na povrchu páskou do 120 mm2</t>
  </si>
  <si>
    <t>-246959783</t>
  </si>
  <si>
    <t>35442062</t>
  </si>
  <si>
    <t>pás zemnící 30x4mm FeZn</t>
  </si>
  <si>
    <t>-860303343</t>
  </si>
  <si>
    <t>(ZP1*0,95)*1,05</t>
  </si>
  <si>
    <t>EL.S-001</t>
  </si>
  <si>
    <t>Ochranná sběrnice PEN</t>
  </si>
  <si>
    <t>-120475601</t>
  </si>
  <si>
    <t>v ceně obsaženo zapojení</t>
  </si>
  <si>
    <t>EL.S-002</t>
  </si>
  <si>
    <t>Napojení ČEZ</t>
  </si>
  <si>
    <t>1108586081</t>
  </si>
  <si>
    <t>210280001</t>
  </si>
  <si>
    <t>Zkoušky a prohlídky el rozvodů a zařízení celková prohlídka pro objem montážních prací do 100 tis Kč</t>
  </si>
  <si>
    <t>2010991919</t>
  </si>
  <si>
    <t>46-M</t>
  </si>
  <si>
    <t>Zemní práce při extr.mont.pracích</t>
  </si>
  <si>
    <t>460171292</t>
  </si>
  <si>
    <t>Hloubení kabelových nezapažených rýh strojně š 50 cm hl 100 cm v hornině tř I skupiny 3</t>
  </si>
  <si>
    <t>1255020692</t>
  </si>
  <si>
    <t>460451312</t>
  </si>
  <si>
    <t>Zásyp kabelových rýh strojně se zhutněním š 50 cm hl 100 cm z horniny tř I skupiny 3</t>
  </si>
  <si>
    <t>-923446060</t>
  </si>
  <si>
    <t>460661112</t>
  </si>
  <si>
    <t>Kabelové lože z písku pro kabely nn bez zakrytí š lože přes 35 do 50 cm</t>
  </si>
  <si>
    <t>2083880827</t>
  </si>
  <si>
    <t>460671112</t>
  </si>
  <si>
    <t>Výstražná fólie pro krytí kabelů šířky 25 cm</t>
  </si>
  <si>
    <t>-1636330910</t>
  </si>
  <si>
    <t>460791213</t>
  </si>
  <si>
    <t>Montáž trubek ochranných plastových uložených volně do rýhy ohebných přes 50 do 90 mm</t>
  </si>
  <si>
    <t>471099240</t>
  </si>
  <si>
    <t>34571354</t>
  </si>
  <si>
    <t>trubka elektroinstalační ohebná dvouplášťová korugovaná (chránička) D 75/90mm, HDPE+LDPE</t>
  </si>
  <si>
    <t>-94031589</t>
  </si>
  <si>
    <t>OT1*1,05</t>
  </si>
  <si>
    <t>004d - VRN - Vedlejší rozpočtové náklady</t>
  </si>
  <si>
    <t>VRN</t>
  </si>
  <si>
    <t>Vedlejší rozpočtové náklady</t>
  </si>
  <si>
    <t>012103000</t>
  </si>
  <si>
    <t>Vytýčemí stvávajících sítí</t>
  </si>
  <si>
    <t>1024</t>
  </si>
  <si>
    <t>1866139604</t>
  </si>
  <si>
    <t>012203000</t>
  </si>
  <si>
    <t>Geodetické práce při provádění stavby</t>
  </si>
  <si>
    <t>354566036</t>
  </si>
  <si>
    <t>012303000</t>
  </si>
  <si>
    <t>Geodetické práce po výstavbě</t>
  </si>
  <si>
    <t>-2009582825</t>
  </si>
  <si>
    <t>013254000</t>
  </si>
  <si>
    <t>Dokumentace skutečného provedení stavby</t>
  </si>
  <si>
    <t>1090769565</t>
  </si>
  <si>
    <t>032903010</t>
  </si>
  <si>
    <t>Zařízení staveniště - zřízení, provoz, odstranění</t>
  </si>
  <si>
    <t>-1332706007</t>
  </si>
  <si>
    <t>041903000</t>
  </si>
  <si>
    <t>Gelogický dozor</t>
  </si>
  <si>
    <t>-1206225603</t>
  </si>
  <si>
    <t>043154000</t>
  </si>
  <si>
    <t>Zkoušky hutnící</t>
  </si>
  <si>
    <t>-513671663</t>
  </si>
  <si>
    <t>072103004</t>
  </si>
  <si>
    <t>Náklady na dopravní značení dle DIO</t>
  </si>
  <si>
    <t>2030584775</t>
  </si>
  <si>
    <t>091704010</t>
  </si>
  <si>
    <t>Propagace a publicita projektu</t>
  </si>
  <si>
    <t>1906531100</t>
  </si>
  <si>
    <t>060001000</t>
  </si>
  <si>
    <t>Územní vlivy</t>
  </si>
  <si>
    <t>302132542</t>
  </si>
  <si>
    <t>070001000</t>
  </si>
  <si>
    <t>Provozní vlivy</t>
  </si>
  <si>
    <t>1707160397</t>
  </si>
  <si>
    <t>SEZNAM FIGUR</t>
  </si>
  <si>
    <t>Výměra</t>
  </si>
  <si>
    <t xml:space="preserve"> 001</t>
  </si>
  <si>
    <t>Použití figury:</t>
  </si>
  <si>
    <t>stoky - rozšíření výkopu hl. nad 4 m</t>
  </si>
  <si>
    <t>Z2</t>
  </si>
  <si>
    <t>zabezpečení kabelů</t>
  </si>
  <si>
    <t xml:space="preserve"> 002</t>
  </si>
  <si>
    <t>hloubení rýh ve tř. 6</t>
  </si>
  <si>
    <t>hloubení nepažených jam - celkem</t>
  </si>
  <si>
    <t>hloubení nepažených jam ve tř. 3</t>
  </si>
  <si>
    <t>hloubení nepažených jam ve tř. 4</t>
  </si>
  <si>
    <t>A71</t>
  </si>
  <si>
    <t>A72</t>
  </si>
  <si>
    <t>A73</t>
  </si>
  <si>
    <t>odvoz na skládku tř. 5-6</t>
  </si>
  <si>
    <t>SÚS - plocha asf. podkladu</t>
  </si>
  <si>
    <t>ET1 - spojka elektro d90</t>
  </si>
  <si>
    <t>ET2 - lemový nákružek d90</t>
  </si>
  <si>
    <t>ET3 - koleno elektro d90/30 st.</t>
  </si>
  <si>
    <t>ET4 - koleno elektr od90/45st.</t>
  </si>
  <si>
    <t>hloubka výkopu - šachty</t>
  </si>
  <si>
    <t>LT tvar. - TP 80/600</t>
  </si>
  <si>
    <t>LT tvar. - TP 80/900</t>
  </si>
  <si>
    <t>LT tvar. - T DN 80/80</t>
  </si>
  <si>
    <t>POKL1</t>
  </si>
  <si>
    <t>POKL2</t>
  </si>
  <si>
    <t>Potr1</t>
  </si>
  <si>
    <t>potrubí PE d90</t>
  </si>
  <si>
    <t>Potr11</t>
  </si>
  <si>
    <t>poetrubí PE d90 - pažený výkop</t>
  </si>
  <si>
    <t>Potr12</t>
  </si>
  <si>
    <t>potrubí PE d90 - svahovaný výkop</t>
  </si>
  <si>
    <t>Potr13</t>
  </si>
  <si>
    <t>potrubí PE d90 - hloubený úsek, přípolož ke gravitaci</t>
  </si>
  <si>
    <t>Potr14</t>
  </si>
  <si>
    <t>potrubí PE d90 - řízené vrtání</t>
  </si>
  <si>
    <t>Potr15</t>
  </si>
  <si>
    <t>potrubí PE d90 - protlak chráničky</t>
  </si>
  <si>
    <t>Protl1</t>
  </si>
  <si>
    <t>protlak chráničky d160</t>
  </si>
  <si>
    <t>řezání asfaltu tl. 5 cm</t>
  </si>
  <si>
    <t>SJ - v nezpevněné komunikaci</t>
  </si>
  <si>
    <t>SJ - ve štěrkové komunikaci</t>
  </si>
  <si>
    <t>SÚS - plocha podkladu ze ŠD</t>
  </si>
  <si>
    <t>šoupátko DN 80 - mezipřírubové</t>
  </si>
  <si>
    <t>šoupátko DN 80</t>
  </si>
  <si>
    <t>stoky - šířky výkopu pro PE d90 mm - samostatně</t>
  </si>
  <si>
    <t>šířky rýhy - potrubí PE d90 samostatně, svahovaný výkop</t>
  </si>
  <si>
    <t>stoky - šířky výkopu pro PE d90 mm - přípolož</t>
  </si>
  <si>
    <t>Vrt1</t>
  </si>
  <si>
    <t>řízené vrtání PE d90</t>
  </si>
  <si>
    <t>Z1</t>
  </si>
  <si>
    <t>zabezpečení potrubí do DN 200</t>
  </si>
  <si>
    <t xml:space="preserve"> 002/ 002-01</t>
  </si>
  <si>
    <t>řízené vrtání PE d50</t>
  </si>
  <si>
    <t>řízené vrtání PE d110</t>
  </si>
  <si>
    <t xml:space="preserve"> 002/ 002-02</t>
  </si>
  <si>
    <t>zámková dlažba tl. 60 mm - v místě ČS1</t>
  </si>
  <si>
    <t>UP31</t>
  </si>
  <si>
    <t>utěsnění přestupů segmentové DN 100 mm - stěna ČS</t>
  </si>
  <si>
    <t xml:space="preserve"> 003c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</si>
</sst>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12"/>
      <color rgb="FF000000"/>
      <name val="Arial CE"/>
      <family val="2"/>
    </font>
    <font>
      <sz val="10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6" fillId="0" borderId="10" xfId="0" applyNumberFormat="1" applyFont="1" applyBorder="1"/>
    <xf numFmtId="166" fontId="36" fillId="0" borderId="11" xfId="0" applyNumberFormat="1" applyFont="1" applyBorder="1"/>
    <xf numFmtId="4" fontId="37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239" t="s">
        <v>15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R5" s="20"/>
      <c r="BE5" s="236" t="s">
        <v>16</v>
      </c>
      <c r="BS5" s="17" t="s">
        <v>8</v>
      </c>
    </row>
    <row r="6" spans="2:71" ht="36.95" customHeight="1">
      <c r="B6" s="20"/>
      <c r="D6" s="26" t="s">
        <v>17</v>
      </c>
      <c r="K6" s="241" t="s">
        <v>18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R6" s="20"/>
      <c r="BE6" s="237"/>
      <c r="BS6" s="17" t="s">
        <v>8</v>
      </c>
    </row>
    <row r="7" spans="2:7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37"/>
      <c r="BS7" s="17" t="s">
        <v>21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37"/>
      <c r="BS8" s="17" t="s">
        <v>26</v>
      </c>
    </row>
    <row r="9" spans="2:71" ht="14.45" customHeight="1">
      <c r="B9" s="20"/>
      <c r="AR9" s="20"/>
      <c r="BE9" s="237"/>
      <c r="BS9" s="17" t="s">
        <v>26</v>
      </c>
    </row>
    <row r="10" spans="2:71" ht="12" customHeight="1">
      <c r="B10" s="20"/>
      <c r="D10" s="27" t="s">
        <v>27</v>
      </c>
      <c r="AK10" s="27" t="s">
        <v>28</v>
      </c>
      <c r="AN10" s="25" t="s">
        <v>1</v>
      </c>
      <c r="AR10" s="20"/>
      <c r="BE10" s="237"/>
      <c r="BS10" s="17" t="s">
        <v>8</v>
      </c>
    </row>
    <row r="11" spans="2:71" ht="18.4" customHeight="1">
      <c r="B11" s="20"/>
      <c r="E11" s="25" t="s">
        <v>29</v>
      </c>
      <c r="AK11" s="27" t="s">
        <v>30</v>
      </c>
      <c r="AN11" s="25" t="s">
        <v>1</v>
      </c>
      <c r="AR11" s="20"/>
      <c r="BE11" s="237"/>
      <c r="BS11" s="17" t="s">
        <v>8</v>
      </c>
    </row>
    <row r="12" spans="2:71" ht="6.95" customHeight="1">
      <c r="B12" s="20"/>
      <c r="AR12" s="20"/>
      <c r="BE12" s="237"/>
      <c r="BS12" s="17" t="s">
        <v>21</v>
      </c>
    </row>
    <row r="13" spans="2:71" ht="12" customHeight="1">
      <c r="B13" s="20"/>
      <c r="D13" s="27" t="s">
        <v>31</v>
      </c>
      <c r="AK13" s="27" t="s">
        <v>28</v>
      </c>
      <c r="AN13" s="29" t="s">
        <v>32</v>
      </c>
      <c r="AR13" s="20"/>
      <c r="BE13" s="237"/>
      <c r="BS13" s="17" t="s">
        <v>26</v>
      </c>
    </row>
    <row r="14" spans="2:71" ht="12.75">
      <c r="B14" s="20"/>
      <c r="E14" s="242" t="s">
        <v>32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7" t="s">
        <v>30</v>
      </c>
      <c r="AN14" s="29" t="s">
        <v>32</v>
      </c>
      <c r="AR14" s="20"/>
      <c r="BE14" s="237"/>
      <c r="BS14" s="17" t="s">
        <v>26</v>
      </c>
    </row>
    <row r="15" spans="2:71" ht="6.95" customHeight="1">
      <c r="B15" s="20"/>
      <c r="AR15" s="20"/>
      <c r="BE15" s="237"/>
      <c r="BS15" s="17" t="s">
        <v>4</v>
      </c>
    </row>
    <row r="16" spans="2:71" ht="12" customHeight="1">
      <c r="B16" s="20"/>
      <c r="D16" s="27" t="s">
        <v>33</v>
      </c>
      <c r="AK16" s="27" t="s">
        <v>28</v>
      </c>
      <c r="AN16" s="25" t="s">
        <v>1</v>
      </c>
      <c r="AR16" s="20"/>
      <c r="BE16" s="237"/>
      <c r="BS16" s="17" t="s">
        <v>4</v>
      </c>
    </row>
    <row r="17" spans="2:71" ht="18.4" customHeight="1">
      <c r="B17" s="20"/>
      <c r="E17" s="25" t="s">
        <v>34</v>
      </c>
      <c r="AK17" s="27" t="s">
        <v>30</v>
      </c>
      <c r="AN17" s="25" t="s">
        <v>1</v>
      </c>
      <c r="AR17" s="20"/>
      <c r="BE17" s="237"/>
      <c r="BS17" s="17" t="s">
        <v>35</v>
      </c>
    </row>
    <row r="18" spans="2:71" ht="6.95" customHeight="1">
      <c r="B18" s="20"/>
      <c r="AR18" s="20"/>
      <c r="BE18" s="237"/>
      <c r="BS18" s="17" t="s">
        <v>6</v>
      </c>
    </row>
    <row r="19" spans="2:71" ht="12" customHeight="1">
      <c r="B19" s="20"/>
      <c r="D19" s="27" t="s">
        <v>36</v>
      </c>
      <c r="AK19" s="27" t="s">
        <v>28</v>
      </c>
      <c r="AN19" s="25" t="s">
        <v>1</v>
      </c>
      <c r="AR19" s="20"/>
      <c r="BE19" s="237"/>
      <c r="BS19" s="17" t="s">
        <v>6</v>
      </c>
    </row>
    <row r="20" spans="2:71" ht="18.4" customHeight="1">
      <c r="B20" s="20"/>
      <c r="E20" s="25" t="s">
        <v>37</v>
      </c>
      <c r="AK20" s="27" t="s">
        <v>30</v>
      </c>
      <c r="AN20" s="25" t="s">
        <v>1</v>
      </c>
      <c r="AR20" s="20"/>
      <c r="BE20" s="237"/>
      <c r="BS20" s="17" t="s">
        <v>35</v>
      </c>
    </row>
    <row r="21" spans="2:57" ht="6.95" customHeight="1">
      <c r="B21" s="20"/>
      <c r="AR21" s="20"/>
      <c r="BE21" s="237"/>
    </row>
    <row r="22" spans="2:57" ht="12" customHeight="1">
      <c r="B22" s="20"/>
      <c r="D22" s="27" t="s">
        <v>38</v>
      </c>
      <c r="AR22" s="20"/>
      <c r="BE22" s="237"/>
    </row>
    <row r="23" spans="2:57" ht="16.5" customHeight="1">
      <c r="B23" s="20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20"/>
      <c r="BE23" s="237"/>
    </row>
    <row r="24" spans="2:57" ht="6.95" customHeight="1">
      <c r="B24" s="20"/>
      <c r="AR24" s="20"/>
      <c r="BE24" s="237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7"/>
    </row>
    <row r="26" spans="2:57" s="1" customFormat="1" ht="25.9" customHeight="1">
      <c r="B26" s="32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5">
        <f>ROUND(AG94,2)</f>
        <v>0</v>
      </c>
      <c r="AL26" s="246"/>
      <c r="AM26" s="246"/>
      <c r="AN26" s="246"/>
      <c r="AO26" s="246"/>
      <c r="AR26" s="32"/>
      <c r="BE26" s="237"/>
    </row>
    <row r="27" spans="2:57" s="1" customFormat="1" ht="6.95" customHeight="1">
      <c r="B27" s="32"/>
      <c r="AR27" s="32"/>
      <c r="BE27" s="237"/>
    </row>
    <row r="28" spans="2:57" s="1" customFormat="1" ht="12.75">
      <c r="B28" s="32"/>
      <c r="L28" s="247" t="s">
        <v>40</v>
      </c>
      <c r="M28" s="247"/>
      <c r="N28" s="247"/>
      <c r="O28" s="247"/>
      <c r="P28" s="247"/>
      <c r="W28" s="247" t="s">
        <v>41</v>
      </c>
      <c r="X28" s="247"/>
      <c r="Y28" s="247"/>
      <c r="Z28" s="247"/>
      <c r="AA28" s="247"/>
      <c r="AB28" s="247"/>
      <c r="AC28" s="247"/>
      <c r="AD28" s="247"/>
      <c r="AE28" s="247"/>
      <c r="AK28" s="247" t="s">
        <v>42</v>
      </c>
      <c r="AL28" s="247"/>
      <c r="AM28" s="247"/>
      <c r="AN28" s="247"/>
      <c r="AO28" s="247"/>
      <c r="AR28" s="32"/>
      <c r="BE28" s="237"/>
    </row>
    <row r="29" spans="2:57" s="2" customFormat="1" ht="14.45" customHeight="1">
      <c r="B29" s="36"/>
      <c r="D29" s="27" t="s">
        <v>43</v>
      </c>
      <c r="F29" s="27" t="s">
        <v>44</v>
      </c>
      <c r="L29" s="250">
        <v>0.21</v>
      </c>
      <c r="M29" s="249"/>
      <c r="N29" s="249"/>
      <c r="O29" s="249"/>
      <c r="P29" s="249"/>
      <c r="W29" s="248">
        <f>ROUND(AZ94,2)</f>
        <v>0</v>
      </c>
      <c r="X29" s="249"/>
      <c r="Y29" s="249"/>
      <c r="Z29" s="249"/>
      <c r="AA29" s="249"/>
      <c r="AB29" s="249"/>
      <c r="AC29" s="249"/>
      <c r="AD29" s="249"/>
      <c r="AE29" s="249"/>
      <c r="AK29" s="248">
        <f>ROUND(AV94,2)</f>
        <v>0</v>
      </c>
      <c r="AL29" s="249"/>
      <c r="AM29" s="249"/>
      <c r="AN29" s="249"/>
      <c r="AO29" s="249"/>
      <c r="AR29" s="36"/>
      <c r="BE29" s="238"/>
    </row>
    <row r="30" spans="2:57" s="2" customFormat="1" ht="14.45" customHeight="1">
      <c r="B30" s="36"/>
      <c r="F30" s="27" t="s">
        <v>45</v>
      </c>
      <c r="L30" s="250">
        <v>0.15</v>
      </c>
      <c r="M30" s="249"/>
      <c r="N30" s="249"/>
      <c r="O30" s="249"/>
      <c r="P30" s="249"/>
      <c r="W30" s="248">
        <f>ROUND(BA94,2)</f>
        <v>0</v>
      </c>
      <c r="X30" s="249"/>
      <c r="Y30" s="249"/>
      <c r="Z30" s="249"/>
      <c r="AA30" s="249"/>
      <c r="AB30" s="249"/>
      <c r="AC30" s="249"/>
      <c r="AD30" s="249"/>
      <c r="AE30" s="249"/>
      <c r="AK30" s="248">
        <f>ROUND(AW94,2)</f>
        <v>0</v>
      </c>
      <c r="AL30" s="249"/>
      <c r="AM30" s="249"/>
      <c r="AN30" s="249"/>
      <c r="AO30" s="249"/>
      <c r="AR30" s="36"/>
      <c r="BE30" s="238"/>
    </row>
    <row r="31" spans="2:57" s="2" customFormat="1" ht="14.45" customHeight="1" hidden="1">
      <c r="B31" s="36"/>
      <c r="F31" s="27" t="s">
        <v>46</v>
      </c>
      <c r="L31" s="250">
        <v>0.21</v>
      </c>
      <c r="M31" s="249"/>
      <c r="N31" s="249"/>
      <c r="O31" s="249"/>
      <c r="P31" s="249"/>
      <c r="W31" s="248">
        <f>ROUND(BB94,2)</f>
        <v>0</v>
      </c>
      <c r="X31" s="249"/>
      <c r="Y31" s="249"/>
      <c r="Z31" s="249"/>
      <c r="AA31" s="249"/>
      <c r="AB31" s="249"/>
      <c r="AC31" s="249"/>
      <c r="AD31" s="249"/>
      <c r="AE31" s="249"/>
      <c r="AK31" s="248">
        <v>0</v>
      </c>
      <c r="AL31" s="249"/>
      <c r="AM31" s="249"/>
      <c r="AN31" s="249"/>
      <c r="AO31" s="249"/>
      <c r="AR31" s="36"/>
      <c r="BE31" s="238"/>
    </row>
    <row r="32" spans="2:57" s="2" customFormat="1" ht="14.45" customHeight="1" hidden="1">
      <c r="B32" s="36"/>
      <c r="F32" s="27" t="s">
        <v>47</v>
      </c>
      <c r="L32" s="250">
        <v>0.15</v>
      </c>
      <c r="M32" s="249"/>
      <c r="N32" s="249"/>
      <c r="O32" s="249"/>
      <c r="P32" s="249"/>
      <c r="W32" s="248">
        <f>ROUND(BC94,2)</f>
        <v>0</v>
      </c>
      <c r="X32" s="249"/>
      <c r="Y32" s="249"/>
      <c r="Z32" s="249"/>
      <c r="AA32" s="249"/>
      <c r="AB32" s="249"/>
      <c r="AC32" s="249"/>
      <c r="AD32" s="249"/>
      <c r="AE32" s="249"/>
      <c r="AK32" s="248">
        <v>0</v>
      </c>
      <c r="AL32" s="249"/>
      <c r="AM32" s="249"/>
      <c r="AN32" s="249"/>
      <c r="AO32" s="249"/>
      <c r="AR32" s="36"/>
      <c r="BE32" s="238"/>
    </row>
    <row r="33" spans="2:57" s="2" customFormat="1" ht="14.45" customHeight="1" hidden="1">
      <c r="B33" s="36"/>
      <c r="F33" s="27" t="s">
        <v>48</v>
      </c>
      <c r="L33" s="250">
        <v>0</v>
      </c>
      <c r="M33" s="249"/>
      <c r="N33" s="249"/>
      <c r="O33" s="249"/>
      <c r="P33" s="249"/>
      <c r="W33" s="248">
        <f>ROUND(BD94,2)</f>
        <v>0</v>
      </c>
      <c r="X33" s="249"/>
      <c r="Y33" s="249"/>
      <c r="Z33" s="249"/>
      <c r="AA33" s="249"/>
      <c r="AB33" s="249"/>
      <c r="AC33" s="249"/>
      <c r="AD33" s="249"/>
      <c r="AE33" s="249"/>
      <c r="AK33" s="248">
        <v>0</v>
      </c>
      <c r="AL33" s="249"/>
      <c r="AM33" s="249"/>
      <c r="AN33" s="249"/>
      <c r="AO33" s="249"/>
      <c r="AR33" s="36"/>
      <c r="BE33" s="238"/>
    </row>
    <row r="34" spans="2:57" s="1" customFormat="1" ht="6.95" customHeight="1">
      <c r="B34" s="32"/>
      <c r="AR34" s="32"/>
      <c r="BE34" s="237"/>
    </row>
    <row r="35" spans="2:44" s="1" customFormat="1" ht="25.9" customHeight="1"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54" t="s">
        <v>51</v>
      </c>
      <c r="Y35" s="252"/>
      <c r="Z35" s="252"/>
      <c r="AA35" s="252"/>
      <c r="AB35" s="252"/>
      <c r="AC35" s="39"/>
      <c r="AD35" s="39"/>
      <c r="AE35" s="39"/>
      <c r="AF35" s="39"/>
      <c r="AG35" s="39"/>
      <c r="AH35" s="39"/>
      <c r="AI35" s="39"/>
      <c r="AJ35" s="39"/>
      <c r="AK35" s="251">
        <f>SUM(AK26:AK33)</f>
        <v>0</v>
      </c>
      <c r="AL35" s="252"/>
      <c r="AM35" s="252"/>
      <c r="AN35" s="252"/>
      <c r="AO35" s="25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52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53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54</v>
      </c>
      <c r="AI60" s="34"/>
      <c r="AJ60" s="34"/>
      <c r="AK60" s="34"/>
      <c r="AL60" s="34"/>
      <c r="AM60" s="43" t="s">
        <v>55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57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54</v>
      </c>
      <c r="AI75" s="34"/>
      <c r="AJ75" s="34"/>
      <c r="AK75" s="34"/>
      <c r="AL75" s="34"/>
      <c r="AM75" s="43" t="s">
        <v>55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58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14</v>
      </c>
      <c r="L84" s="3" t="str">
        <f>K5</f>
        <v>ROBLIN_2023_01F</v>
      </c>
      <c r="AR84" s="48"/>
    </row>
    <row r="85" spans="2:44" s="4" customFormat="1" ht="36.95" customHeight="1">
      <c r="B85" s="49"/>
      <c r="C85" s="50" t="s">
        <v>17</v>
      </c>
      <c r="L85" s="213" t="str">
        <f>K6</f>
        <v>Roblín - kanalizace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22</v>
      </c>
      <c r="L87" s="51" t="str">
        <f>IF(K8="","",K8)</f>
        <v>Roblín</v>
      </c>
      <c r="AI87" s="27" t="s">
        <v>24</v>
      </c>
      <c r="AM87" s="215" t="str">
        <f>IF(AN8="","",AN8)</f>
        <v>30. 7. 2023</v>
      </c>
      <c r="AN87" s="215"/>
      <c r="AR87" s="32"/>
    </row>
    <row r="88" spans="2:44" s="1" customFormat="1" ht="6.95" customHeight="1">
      <c r="B88" s="32"/>
      <c r="AR88" s="32"/>
    </row>
    <row r="89" spans="2:56" s="1" customFormat="1" ht="25.7" customHeight="1">
      <c r="B89" s="32"/>
      <c r="C89" s="27" t="s">
        <v>27</v>
      </c>
      <c r="L89" s="3" t="str">
        <f>IF(E11="","",E11)</f>
        <v>Obec Roblín</v>
      </c>
      <c r="AI89" s="27" t="s">
        <v>33</v>
      </c>
      <c r="AM89" s="216" t="str">
        <f>IF(E17="","",E17)</f>
        <v>Vodohospodářské inženýrské služby a.s.</v>
      </c>
      <c r="AN89" s="217"/>
      <c r="AO89" s="217"/>
      <c r="AP89" s="217"/>
      <c r="AR89" s="32"/>
      <c r="AS89" s="218" t="s">
        <v>59</v>
      </c>
      <c r="AT89" s="219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31</v>
      </c>
      <c r="L90" s="3" t="str">
        <f>IF(E14="Vyplň údaj","",E14)</f>
        <v/>
      </c>
      <c r="AI90" s="27" t="s">
        <v>36</v>
      </c>
      <c r="AM90" s="216" t="str">
        <f>IF(E20="","",E20)</f>
        <v xml:space="preserve"> </v>
      </c>
      <c r="AN90" s="217"/>
      <c r="AO90" s="217"/>
      <c r="AP90" s="217"/>
      <c r="AR90" s="32"/>
      <c r="AS90" s="220"/>
      <c r="AT90" s="221"/>
      <c r="BD90" s="56"/>
    </row>
    <row r="91" spans="2:56" s="1" customFormat="1" ht="10.9" customHeight="1">
      <c r="B91" s="32"/>
      <c r="AR91" s="32"/>
      <c r="AS91" s="220"/>
      <c r="AT91" s="221"/>
      <c r="BD91" s="56"/>
    </row>
    <row r="92" spans="2:56" s="1" customFormat="1" ht="29.25" customHeight="1">
      <c r="B92" s="32"/>
      <c r="C92" s="222" t="s">
        <v>60</v>
      </c>
      <c r="D92" s="223"/>
      <c r="E92" s="223"/>
      <c r="F92" s="223"/>
      <c r="G92" s="223"/>
      <c r="H92" s="57"/>
      <c r="I92" s="225" t="s">
        <v>61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4" t="s">
        <v>62</v>
      </c>
      <c r="AH92" s="223"/>
      <c r="AI92" s="223"/>
      <c r="AJ92" s="223"/>
      <c r="AK92" s="223"/>
      <c r="AL92" s="223"/>
      <c r="AM92" s="223"/>
      <c r="AN92" s="225" t="s">
        <v>63</v>
      </c>
      <c r="AO92" s="223"/>
      <c r="AP92" s="226"/>
      <c r="AQ92" s="58" t="s">
        <v>64</v>
      </c>
      <c r="AR92" s="32"/>
      <c r="AS92" s="59" t="s">
        <v>65</v>
      </c>
      <c r="AT92" s="60" t="s">
        <v>66</v>
      </c>
      <c r="AU92" s="60" t="s">
        <v>67</v>
      </c>
      <c r="AV92" s="60" t="s">
        <v>68</v>
      </c>
      <c r="AW92" s="60" t="s">
        <v>69</v>
      </c>
      <c r="AX92" s="60" t="s">
        <v>70</v>
      </c>
      <c r="AY92" s="60" t="s">
        <v>71</v>
      </c>
      <c r="AZ92" s="60" t="s">
        <v>72</v>
      </c>
      <c r="BA92" s="60" t="s">
        <v>73</v>
      </c>
      <c r="BB92" s="60" t="s">
        <v>74</v>
      </c>
      <c r="BC92" s="60" t="s">
        <v>75</v>
      </c>
      <c r="BD92" s="61" t="s">
        <v>76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34">
        <f>ROUND(AG95+AG96+AG99+AG100,2)</f>
        <v>0</v>
      </c>
      <c r="AH94" s="234"/>
      <c r="AI94" s="234"/>
      <c r="AJ94" s="234"/>
      <c r="AK94" s="234"/>
      <c r="AL94" s="234"/>
      <c r="AM94" s="234"/>
      <c r="AN94" s="235">
        <f aca="true" t="shared" si="0" ref="AN94:AN100">SUM(AG94,AT94)</f>
        <v>0</v>
      </c>
      <c r="AO94" s="235"/>
      <c r="AP94" s="235"/>
      <c r="AQ94" s="67" t="s">
        <v>1</v>
      </c>
      <c r="AR94" s="63"/>
      <c r="AS94" s="68">
        <f>ROUND(AS95+AS96+AS99+AS100,2)</f>
        <v>0</v>
      </c>
      <c r="AT94" s="69">
        <f aca="true" t="shared" si="1" ref="AT94:AT100">ROUND(SUM(AV94:AW94),2)</f>
        <v>0</v>
      </c>
      <c r="AU94" s="70">
        <f>ROUND(AU95+AU96+AU99+AU100,5)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ROUND(AZ95+AZ96+AZ99+AZ100,2)</f>
        <v>0</v>
      </c>
      <c r="BA94" s="69">
        <f>ROUND(BA95+BA96+BA99+BA100,2)</f>
        <v>0</v>
      </c>
      <c r="BB94" s="69">
        <f>ROUND(BB95+BB96+BB99+BB100,2)</f>
        <v>0</v>
      </c>
      <c r="BC94" s="69">
        <f>ROUND(BC95+BC96+BC99+BC100,2)</f>
        <v>0</v>
      </c>
      <c r="BD94" s="71">
        <f>ROUND(BD95+BD96+BD99+BD100,2)</f>
        <v>0</v>
      </c>
      <c r="BS94" s="72" t="s">
        <v>78</v>
      </c>
      <c r="BT94" s="72" t="s">
        <v>79</v>
      </c>
      <c r="BU94" s="73" t="s">
        <v>80</v>
      </c>
      <c r="BV94" s="72" t="s">
        <v>81</v>
      </c>
      <c r="BW94" s="72" t="s">
        <v>5</v>
      </c>
      <c r="BX94" s="72" t="s">
        <v>82</v>
      </c>
      <c r="CL94" s="72" t="s">
        <v>1</v>
      </c>
    </row>
    <row r="95" spans="1:91" s="6" customFormat="1" ht="16.5" customHeight="1">
      <c r="A95" s="74" t="s">
        <v>83</v>
      </c>
      <c r="B95" s="75"/>
      <c r="C95" s="76"/>
      <c r="D95" s="229" t="s">
        <v>84</v>
      </c>
      <c r="E95" s="229"/>
      <c r="F95" s="229"/>
      <c r="G95" s="229"/>
      <c r="H95" s="229"/>
      <c r="I95" s="77"/>
      <c r="J95" s="229" t="s">
        <v>85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'001 - SO-02.1 Gravitační ...'!J30</f>
        <v>0</v>
      </c>
      <c r="AH95" s="228"/>
      <c r="AI95" s="228"/>
      <c r="AJ95" s="228"/>
      <c r="AK95" s="228"/>
      <c r="AL95" s="228"/>
      <c r="AM95" s="228"/>
      <c r="AN95" s="227">
        <f t="shared" si="0"/>
        <v>0</v>
      </c>
      <c r="AO95" s="228"/>
      <c r="AP95" s="228"/>
      <c r="AQ95" s="78" t="s">
        <v>86</v>
      </c>
      <c r="AR95" s="75"/>
      <c r="AS95" s="79">
        <v>0</v>
      </c>
      <c r="AT95" s="80">
        <f t="shared" si="1"/>
        <v>0</v>
      </c>
      <c r="AU95" s="81">
        <f>'001 - SO-02.1 Gravitační ...'!P126</f>
        <v>0</v>
      </c>
      <c r="AV95" s="80">
        <f>'001 - SO-02.1 Gravitační ...'!J33</f>
        <v>0</v>
      </c>
      <c r="AW95" s="80">
        <f>'001 - SO-02.1 Gravitační ...'!J34</f>
        <v>0</v>
      </c>
      <c r="AX95" s="80">
        <f>'001 - SO-02.1 Gravitační ...'!J35</f>
        <v>0</v>
      </c>
      <c r="AY95" s="80">
        <f>'001 - SO-02.1 Gravitační ...'!J36</f>
        <v>0</v>
      </c>
      <c r="AZ95" s="80">
        <f>'001 - SO-02.1 Gravitační ...'!F33</f>
        <v>0</v>
      </c>
      <c r="BA95" s="80">
        <f>'001 - SO-02.1 Gravitační ...'!F34</f>
        <v>0</v>
      </c>
      <c r="BB95" s="80">
        <f>'001 - SO-02.1 Gravitační ...'!F35</f>
        <v>0</v>
      </c>
      <c r="BC95" s="80">
        <f>'001 - SO-02.1 Gravitační ...'!F36</f>
        <v>0</v>
      </c>
      <c r="BD95" s="82">
        <f>'001 - SO-02.1 Gravitační ...'!F37</f>
        <v>0</v>
      </c>
      <c r="BT95" s="83" t="s">
        <v>21</v>
      </c>
      <c r="BV95" s="83" t="s">
        <v>81</v>
      </c>
      <c r="BW95" s="83" t="s">
        <v>87</v>
      </c>
      <c r="BX95" s="83" t="s">
        <v>5</v>
      </c>
      <c r="CL95" s="83" t="s">
        <v>1</v>
      </c>
      <c r="CM95" s="83" t="s">
        <v>88</v>
      </c>
    </row>
    <row r="96" spans="2:91" s="6" customFormat="1" ht="16.5" customHeight="1">
      <c r="B96" s="75"/>
      <c r="C96" s="76"/>
      <c r="D96" s="229" t="s">
        <v>89</v>
      </c>
      <c r="E96" s="229"/>
      <c r="F96" s="229"/>
      <c r="G96" s="229"/>
      <c r="H96" s="229"/>
      <c r="I96" s="77"/>
      <c r="J96" s="229" t="s">
        <v>90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30">
        <f>ROUND(SUM(AG97:AG98),2)</f>
        <v>0</v>
      </c>
      <c r="AH96" s="228"/>
      <c r="AI96" s="228"/>
      <c r="AJ96" s="228"/>
      <c r="AK96" s="228"/>
      <c r="AL96" s="228"/>
      <c r="AM96" s="228"/>
      <c r="AN96" s="227">
        <f t="shared" si="0"/>
        <v>0</v>
      </c>
      <c r="AO96" s="228"/>
      <c r="AP96" s="228"/>
      <c r="AQ96" s="78" t="s">
        <v>86</v>
      </c>
      <c r="AR96" s="75"/>
      <c r="AS96" s="79">
        <f>ROUND(SUM(AS97:AS98),2)</f>
        <v>0</v>
      </c>
      <c r="AT96" s="80">
        <f t="shared" si="1"/>
        <v>0</v>
      </c>
      <c r="AU96" s="81">
        <f>ROUND(SUM(AU97:AU98),5)</f>
        <v>0</v>
      </c>
      <c r="AV96" s="80">
        <f>ROUND(AZ96*L29,2)</f>
        <v>0</v>
      </c>
      <c r="AW96" s="80">
        <f>ROUND(BA96*L30,2)</f>
        <v>0</v>
      </c>
      <c r="AX96" s="80">
        <f>ROUND(BB96*L29,2)</f>
        <v>0</v>
      </c>
      <c r="AY96" s="80">
        <f>ROUND(BC96*L30,2)</f>
        <v>0</v>
      </c>
      <c r="AZ96" s="80">
        <f>ROUND(SUM(AZ97:AZ98),2)</f>
        <v>0</v>
      </c>
      <c r="BA96" s="80">
        <f>ROUND(SUM(BA97:BA98),2)</f>
        <v>0</v>
      </c>
      <c r="BB96" s="80">
        <f>ROUND(SUM(BB97:BB98),2)</f>
        <v>0</v>
      </c>
      <c r="BC96" s="80">
        <f>ROUND(SUM(BC97:BC98),2)</f>
        <v>0</v>
      </c>
      <c r="BD96" s="82">
        <f>ROUND(SUM(BD97:BD98),2)</f>
        <v>0</v>
      </c>
      <c r="BS96" s="83" t="s">
        <v>78</v>
      </c>
      <c r="BT96" s="83" t="s">
        <v>21</v>
      </c>
      <c r="BU96" s="83" t="s">
        <v>80</v>
      </c>
      <c r="BV96" s="83" t="s">
        <v>81</v>
      </c>
      <c r="BW96" s="83" t="s">
        <v>91</v>
      </c>
      <c r="BX96" s="83" t="s">
        <v>5</v>
      </c>
      <c r="CL96" s="83" t="s">
        <v>1</v>
      </c>
      <c r="CM96" s="83" t="s">
        <v>88</v>
      </c>
    </row>
    <row r="97" spans="1:90" s="3" customFormat="1" ht="16.5" customHeight="1">
      <c r="A97" s="74" t="s">
        <v>83</v>
      </c>
      <c r="B97" s="48"/>
      <c r="C97" s="9"/>
      <c r="D97" s="9"/>
      <c r="E97" s="231" t="s">
        <v>92</v>
      </c>
      <c r="F97" s="231"/>
      <c r="G97" s="231"/>
      <c r="H97" s="231"/>
      <c r="I97" s="231"/>
      <c r="J97" s="9"/>
      <c r="K97" s="231" t="s">
        <v>93</v>
      </c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2">
        <f>'002-01 - SO-03.1 Výtlačné...'!J32</f>
        <v>0</v>
      </c>
      <c r="AH97" s="233"/>
      <c r="AI97" s="233"/>
      <c r="AJ97" s="233"/>
      <c r="AK97" s="233"/>
      <c r="AL97" s="233"/>
      <c r="AM97" s="233"/>
      <c r="AN97" s="232">
        <f t="shared" si="0"/>
        <v>0</v>
      </c>
      <c r="AO97" s="233"/>
      <c r="AP97" s="233"/>
      <c r="AQ97" s="84" t="s">
        <v>94</v>
      </c>
      <c r="AR97" s="48"/>
      <c r="AS97" s="85">
        <v>0</v>
      </c>
      <c r="AT97" s="86">
        <f t="shared" si="1"/>
        <v>0</v>
      </c>
      <c r="AU97" s="87">
        <f>'002-01 - SO-03.1 Výtlačné...'!P131</f>
        <v>0</v>
      </c>
      <c r="AV97" s="86">
        <f>'002-01 - SO-03.1 Výtlačné...'!J35</f>
        <v>0</v>
      </c>
      <c r="AW97" s="86">
        <f>'002-01 - SO-03.1 Výtlačné...'!J36</f>
        <v>0</v>
      </c>
      <c r="AX97" s="86">
        <f>'002-01 - SO-03.1 Výtlačné...'!J37</f>
        <v>0</v>
      </c>
      <c r="AY97" s="86">
        <f>'002-01 - SO-03.1 Výtlačné...'!J38</f>
        <v>0</v>
      </c>
      <c r="AZ97" s="86">
        <f>'002-01 - SO-03.1 Výtlačné...'!F35</f>
        <v>0</v>
      </c>
      <c r="BA97" s="86">
        <f>'002-01 - SO-03.1 Výtlačné...'!F36</f>
        <v>0</v>
      </c>
      <c r="BB97" s="86">
        <f>'002-01 - SO-03.1 Výtlačné...'!F37</f>
        <v>0</v>
      </c>
      <c r="BC97" s="86">
        <f>'002-01 - SO-03.1 Výtlačné...'!F38</f>
        <v>0</v>
      </c>
      <c r="BD97" s="88">
        <f>'002-01 - SO-03.1 Výtlačné...'!F39</f>
        <v>0</v>
      </c>
      <c r="BT97" s="25" t="s">
        <v>88</v>
      </c>
      <c r="BV97" s="25" t="s">
        <v>81</v>
      </c>
      <c r="BW97" s="25" t="s">
        <v>95</v>
      </c>
      <c r="BX97" s="25" t="s">
        <v>91</v>
      </c>
      <c r="CL97" s="25" t="s">
        <v>1</v>
      </c>
    </row>
    <row r="98" spans="1:90" s="3" customFormat="1" ht="16.5" customHeight="1">
      <c r="A98" s="74" t="s">
        <v>83</v>
      </c>
      <c r="B98" s="48"/>
      <c r="C98" s="9"/>
      <c r="D98" s="9"/>
      <c r="E98" s="231" t="s">
        <v>96</v>
      </c>
      <c r="F98" s="231"/>
      <c r="G98" s="231"/>
      <c r="H98" s="231"/>
      <c r="I98" s="231"/>
      <c r="J98" s="9"/>
      <c r="K98" s="231" t="s">
        <v>97</v>
      </c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2">
        <f>'002-02 - SO-03.2 Čerpací ...'!J32</f>
        <v>0</v>
      </c>
      <c r="AH98" s="233"/>
      <c r="AI98" s="233"/>
      <c r="AJ98" s="233"/>
      <c r="AK98" s="233"/>
      <c r="AL98" s="233"/>
      <c r="AM98" s="233"/>
      <c r="AN98" s="232">
        <f t="shared" si="0"/>
        <v>0</v>
      </c>
      <c r="AO98" s="233"/>
      <c r="AP98" s="233"/>
      <c r="AQ98" s="84" t="s">
        <v>94</v>
      </c>
      <c r="AR98" s="48"/>
      <c r="AS98" s="85">
        <v>0</v>
      </c>
      <c r="AT98" s="86">
        <f t="shared" si="1"/>
        <v>0</v>
      </c>
      <c r="AU98" s="87">
        <f>'002-02 - SO-03.2 Čerpací ...'!P133</f>
        <v>0</v>
      </c>
      <c r="AV98" s="86">
        <f>'002-02 - SO-03.2 Čerpací ...'!J35</f>
        <v>0</v>
      </c>
      <c r="AW98" s="86">
        <f>'002-02 - SO-03.2 Čerpací ...'!J36</f>
        <v>0</v>
      </c>
      <c r="AX98" s="86">
        <f>'002-02 - SO-03.2 Čerpací ...'!J37</f>
        <v>0</v>
      </c>
      <c r="AY98" s="86">
        <f>'002-02 - SO-03.2 Čerpací ...'!J38</f>
        <v>0</v>
      </c>
      <c r="AZ98" s="86">
        <f>'002-02 - SO-03.2 Čerpací ...'!F35</f>
        <v>0</v>
      </c>
      <c r="BA98" s="86">
        <f>'002-02 - SO-03.2 Čerpací ...'!F36</f>
        <v>0</v>
      </c>
      <c r="BB98" s="86">
        <f>'002-02 - SO-03.2 Čerpací ...'!F37</f>
        <v>0</v>
      </c>
      <c r="BC98" s="86">
        <f>'002-02 - SO-03.2 Čerpací ...'!F38</f>
        <v>0</v>
      </c>
      <c r="BD98" s="88">
        <f>'002-02 - SO-03.2 Čerpací ...'!F39</f>
        <v>0</v>
      </c>
      <c r="BT98" s="25" t="s">
        <v>88</v>
      </c>
      <c r="BV98" s="25" t="s">
        <v>81</v>
      </c>
      <c r="BW98" s="25" t="s">
        <v>98</v>
      </c>
      <c r="BX98" s="25" t="s">
        <v>91</v>
      </c>
      <c r="CL98" s="25" t="s">
        <v>1</v>
      </c>
    </row>
    <row r="99" spans="1:91" s="6" customFormat="1" ht="16.5" customHeight="1">
      <c r="A99" s="74" t="s">
        <v>83</v>
      </c>
      <c r="B99" s="75"/>
      <c r="C99" s="76"/>
      <c r="D99" s="229" t="s">
        <v>99</v>
      </c>
      <c r="E99" s="229"/>
      <c r="F99" s="229"/>
      <c r="G99" s="229"/>
      <c r="H99" s="229"/>
      <c r="I99" s="77"/>
      <c r="J99" s="229" t="s">
        <v>100</v>
      </c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7">
        <f>'003c - SO-04 NN přípojka ...'!J30</f>
        <v>0</v>
      </c>
      <c r="AH99" s="228"/>
      <c r="AI99" s="228"/>
      <c r="AJ99" s="228"/>
      <c r="AK99" s="228"/>
      <c r="AL99" s="228"/>
      <c r="AM99" s="228"/>
      <c r="AN99" s="227">
        <f t="shared" si="0"/>
        <v>0</v>
      </c>
      <c r="AO99" s="228"/>
      <c r="AP99" s="228"/>
      <c r="AQ99" s="78" t="s">
        <v>86</v>
      </c>
      <c r="AR99" s="75"/>
      <c r="AS99" s="79">
        <v>0</v>
      </c>
      <c r="AT99" s="80">
        <f t="shared" si="1"/>
        <v>0</v>
      </c>
      <c r="AU99" s="81">
        <f>'003c - SO-04 NN přípojka ...'!P124</f>
        <v>0</v>
      </c>
      <c r="AV99" s="80">
        <f>'003c - SO-04 NN přípojka ...'!J33</f>
        <v>0</v>
      </c>
      <c r="AW99" s="80">
        <f>'003c - SO-04 NN přípojka ...'!J34</f>
        <v>0</v>
      </c>
      <c r="AX99" s="80">
        <f>'003c - SO-04 NN přípojka ...'!J35</f>
        <v>0</v>
      </c>
      <c r="AY99" s="80">
        <f>'003c - SO-04 NN přípojka ...'!J36</f>
        <v>0</v>
      </c>
      <c r="AZ99" s="80">
        <f>'003c - SO-04 NN přípojka ...'!F33</f>
        <v>0</v>
      </c>
      <c r="BA99" s="80">
        <f>'003c - SO-04 NN přípojka ...'!F34</f>
        <v>0</v>
      </c>
      <c r="BB99" s="80">
        <f>'003c - SO-04 NN přípojka ...'!F35</f>
        <v>0</v>
      </c>
      <c r="BC99" s="80">
        <f>'003c - SO-04 NN přípojka ...'!F36</f>
        <v>0</v>
      </c>
      <c r="BD99" s="82">
        <f>'003c - SO-04 NN přípojka ...'!F37</f>
        <v>0</v>
      </c>
      <c r="BT99" s="83" t="s">
        <v>21</v>
      </c>
      <c r="BV99" s="83" t="s">
        <v>81</v>
      </c>
      <c r="BW99" s="83" t="s">
        <v>101</v>
      </c>
      <c r="BX99" s="83" t="s">
        <v>5</v>
      </c>
      <c r="CL99" s="83" t="s">
        <v>1</v>
      </c>
      <c r="CM99" s="83" t="s">
        <v>88</v>
      </c>
    </row>
    <row r="100" spans="1:91" s="6" customFormat="1" ht="16.5" customHeight="1">
      <c r="A100" s="74" t="s">
        <v>83</v>
      </c>
      <c r="B100" s="75"/>
      <c r="C100" s="76"/>
      <c r="D100" s="229" t="s">
        <v>102</v>
      </c>
      <c r="E100" s="229"/>
      <c r="F100" s="229"/>
      <c r="G100" s="229"/>
      <c r="H100" s="229"/>
      <c r="I100" s="77"/>
      <c r="J100" s="229" t="s">
        <v>103</v>
      </c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7">
        <f>'004d - VRN - Vedlejší roz...'!J30</f>
        <v>0</v>
      </c>
      <c r="AH100" s="228"/>
      <c r="AI100" s="228"/>
      <c r="AJ100" s="228"/>
      <c r="AK100" s="228"/>
      <c r="AL100" s="228"/>
      <c r="AM100" s="228"/>
      <c r="AN100" s="227">
        <f t="shared" si="0"/>
        <v>0</v>
      </c>
      <c r="AO100" s="228"/>
      <c r="AP100" s="228"/>
      <c r="AQ100" s="78" t="s">
        <v>86</v>
      </c>
      <c r="AR100" s="75"/>
      <c r="AS100" s="89">
        <v>0</v>
      </c>
      <c r="AT100" s="90">
        <f t="shared" si="1"/>
        <v>0</v>
      </c>
      <c r="AU100" s="91">
        <f>'004d - VRN - Vedlejší roz...'!P117</f>
        <v>0</v>
      </c>
      <c r="AV100" s="90">
        <f>'004d - VRN - Vedlejší roz...'!J33</f>
        <v>0</v>
      </c>
      <c r="AW100" s="90">
        <f>'004d - VRN - Vedlejší roz...'!J34</f>
        <v>0</v>
      </c>
      <c r="AX100" s="90">
        <f>'004d - VRN - Vedlejší roz...'!J35</f>
        <v>0</v>
      </c>
      <c r="AY100" s="90">
        <f>'004d - VRN - Vedlejší roz...'!J36</f>
        <v>0</v>
      </c>
      <c r="AZ100" s="90">
        <f>'004d - VRN - Vedlejší roz...'!F33</f>
        <v>0</v>
      </c>
      <c r="BA100" s="90">
        <f>'004d - VRN - Vedlejší roz...'!F34</f>
        <v>0</v>
      </c>
      <c r="BB100" s="90">
        <f>'004d - VRN - Vedlejší roz...'!F35</f>
        <v>0</v>
      </c>
      <c r="BC100" s="90">
        <f>'004d - VRN - Vedlejší roz...'!F36</f>
        <v>0</v>
      </c>
      <c r="BD100" s="92">
        <f>'004d - VRN - Vedlejší roz...'!F37</f>
        <v>0</v>
      </c>
      <c r="BT100" s="83" t="s">
        <v>21</v>
      </c>
      <c r="BV100" s="83" t="s">
        <v>81</v>
      </c>
      <c r="BW100" s="83" t="s">
        <v>104</v>
      </c>
      <c r="BX100" s="83" t="s">
        <v>5</v>
      </c>
      <c r="CL100" s="83" t="s">
        <v>1</v>
      </c>
      <c r="CM100" s="83" t="s">
        <v>88</v>
      </c>
    </row>
    <row r="101" spans="2:44" s="1" customFormat="1" ht="30" customHeight="1">
      <c r="B101" s="32"/>
      <c r="AR101" s="32"/>
    </row>
    <row r="102" spans="2:44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32"/>
    </row>
  </sheetData>
  <sheetProtection algorithmName="SHA-512" hashValue="noqH+Tlsa+ugGj4eH3hzhHgZKAhTsw7ttlAXh2BmdWnemKYoHnduefuom6RERgk6mAqqGV6UEptX9mBMhqYVLw==" saltValue="4jAdLwsu2ECJxggjNYsFTA/LUn3RXm1g5zYNPyaZN58bo+iTQendEB9HT0Wq8mLy/C/b0i/nKZ20LgQFPsm7VA==" spinCount="100000" sheet="1" objects="1" scenarios="1" formatColumns="0" formatRows="0"/>
  <mergeCells count="62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100:AP100"/>
    <mergeCell ref="AG100:AM100"/>
    <mergeCell ref="D100:H100"/>
    <mergeCell ref="J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O85"/>
    <mergeCell ref="AM87:AN87"/>
    <mergeCell ref="AM89:AP89"/>
    <mergeCell ref="AS89:AT91"/>
    <mergeCell ref="AM90:AP90"/>
  </mergeCells>
  <hyperlinks>
    <hyperlink ref="A95" location="'001 - SO-02.1 Gravitační ...'!C2" display="/"/>
    <hyperlink ref="A97" location="'002-01 - SO-03.1 Výtlačné...'!C2" display="/"/>
    <hyperlink ref="A98" location="'002-02 - SO-03.2 Čerpací ...'!C2" display="/"/>
    <hyperlink ref="A99" location="'003c - SO-04 NN přípojka ...'!C2" display="/"/>
    <hyperlink ref="A100" location="'004d - VRN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87</v>
      </c>
      <c r="AZ2" s="93" t="s">
        <v>105</v>
      </c>
      <c r="BA2" s="93" t="s">
        <v>106</v>
      </c>
      <c r="BB2" s="93" t="s">
        <v>107</v>
      </c>
      <c r="BC2" s="93" t="s">
        <v>108</v>
      </c>
      <c r="BD2" s="93" t="s">
        <v>88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  <c r="AZ3" s="93" t="s">
        <v>109</v>
      </c>
      <c r="BA3" s="93" t="s">
        <v>110</v>
      </c>
      <c r="BB3" s="93" t="s">
        <v>107</v>
      </c>
      <c r="BC3" s="93" t="s">
        <v>111</v>
      </c>
      <c r="BD3" s="93" t="s">
        <v>88</v>
      </c>
    </row>
    <row r="4" spans="2:56" ht="24.95" customHeight="1" hidden="1">
      <c r="B4" s="20"/>
      <c r="D4" s="21" t="s">
        <v>112</v>
      </c>
      <c r="L4" s="20"/>
      <c r="M4" s="94" t="s">
        <v>11</v>
      </c>
      <c r="AT4" s="17" t="s">
        <v>4</v>
      </c>
      <c r="AZ4" s="93" t="s">
        <v>113</v>
      </c>
      <c r="BA4" s="93" t="s">
        <v>114</v>
      </c>
      <c r="BB4" s="93" t="s">
        <v>107</v>
      </c>
      <c r="BC4" s="93" t="s">
        <v>115</v>
      </c>
      <c r="BD4" s="93" t="s">
        <v>88</v>
      </c>
    </row>
    <row r="5" spans="2:56" ht="6.95" customHeight="1" hidden="1">
      <c r="B5" s="20"/>
      <c r="L5" s="20"/>
      <c r="AZ5" s="93" t="s">
        <v>116</v>
      </c>
      <c r="BA5" s="93" t="s">
        <v>117</v>
      </c>
      <c r="BB5" s="93" t="s">
        <v>107</v>
      </c>
      <c r="BC5" s="93" t="s">
        <v>118</v>
      </c>
      <c r="BD5" s="93" t="s">
        <v>88</v>
      </c>
    </row>
    <row r="6" spans="2:56" ht="12" customHeight="1" hidden="1">
      <c r="B6" s="20"/>
      <c r="D6" s="27" t="s">
        <v>17</v>
      </c>
      <c r="L6" s="20"/>
      <c r="AZ6" s="93" t="s">
        <v>119</v>
      </c>
      <c r="BA6" s="93" t="s">
        <v>120</v>
      </c>
      <c r="BB6" s="93" t="s">
        <v>107</v>
      </c>
      <c r="BC6" s="93" t="s">
        <v>118</v>
      </c>
      <c r="BD6" s="93" t="s">
        <v>88</v>
      </c>
    </row>
    <row r="7" spans="2:56" ht="16.5" customHeight="1" hidden="1">
      <c r="B7" s="20"/>
      <c r="E7" s="255" t="str">
        <f>'Rekapitulace stavby'!K6</f>
        <v>Roblín - kanalizace</v>
      </c>
      <c r="F7" s="256"/>
      <c r="G7" s="256"/>
      <c r="H7" s="256"/>
      <c r="L7" s="20"/>
      <c r="AZ7" s="93" t="s">
        <v>121</v>
      </c>
      <c r="BA7" s="93" t="s">
        <v>122</v>
      </c>
      <c r="BB7" s="93" t="s">
        <v>107</v>
      </c>
      <c r="BC7" s="93" t="s">
        <v>123</v>
      </c>
      <c r="BD7" s="93" t="s">
        <v>88</v>
      </c>
    </row>
    <row r="8" spans="2:56" s="1" customFormat="1" ht="12" customHeight="1" hidden="1">
      <c r="B8" s="32"/>
      <c r="D8" s="27" t="s">
        <v>124</v>
      </c>
      <c r="L8" s="32"/>
      <c r="AZ8" s="93" t="s">
        <v>125</v>
      </c>
      <c r="BA8" s="93" t="s">
        <v>126</v>
      </c>
      <c r="BB8" s="93" t="s">
        <v>107</v>
      </c>
      <c r="BC8" s="93" t="s">
        <v>127</v>
      </c>
      <c r="BD8" s="93" t="s">
        <v>88</v>
      </c>
    </row>
    <row r="9" spans="2:56" s="1" customFormat="1" ht="16.5" customHeight="1" hidden="1">
      <c r="B9" s="32"/>
      <c r="E9" s="213" t="s">
        <v>128</v>
      </c>
      <c r="F9" s="257"/>
      <c r="G9" s="257"/>
      <c r="H9" s="257"/>
      <c r="L9" s="32"/>
      <c r="AZ9" s="93" t="s">
        <v>129</v>
      </c>
      <c r="BA9" s="93" t="s">
        <v>130</v>
      </c>
      <c r="BB9" s="93" t="s">
        <v>107</v>
      </c>
      <c r="BC9" s="93" t="s">
        <v>131</v>
      </c>
      <c r="BD9" s="93" t="s">
        <v>88</v>
      </c>
    </row>
    <row r="10" spans="2:56" s="1" customFormat="1" ht="11.25" hidden="1">
      <c r="B10" s="32"/>
      <c r="L10" s="32"/>
      <c r="AZ10" s="93" t="s">
        <v>132</v>
      </c>
      <c r="BA10" s="93" t="s">
        <v>133</v>
      </c>
      <c r="BB10" s="93" t="s">
        <v>107</v>
      </c>
      <c r="BC10" s="93" t="s">
        <v>134</v>
      </c>
      <c r="BD10" s="93" t="s">
        <v>88</v>
      </c>
    </row>
    <row r="11" spans="2:56" s="1" customFormat="1" ht="12" customHeight="1" hidden="1">
      <c r="B11" s="32"/>
      <c r="D11" s="27" t="s">
        <v>19</v>
      </c>
      <c r="F11" s="25" t="s">
        <v>1</v>
      </c>
      <c r="I11" s="27" t="s">
        <v>20</v>
      </c>
      <c r="J11" s="25" t="s">
        <v>1</v>
      </c>
      <c r="L11" s="32"/>
      <c r="AZ11" s="93" t="s">
        <v>135</v>
      </c>
      <c r="BA11" s="93" t="s">
        <v>136</v>
      </c>
      <c r="BB11" s="93" t="s">
        <v>107</v>
      </c>
      <c r="BC11" s="93" t="s">
        <v>137</v>
      </c>
      <c r="BD11" s="93" t="s">
        <v>88</v>
      </c>
    </row>
    <row r="12" spans="2:56" s="1" customFormat="1" ht="12" customHeight="1" hidden="1">
      <c r="B12" s="32"/>
      <c r="D12" s="27" t="s">
        <v>22</v>
      </c>
      <c r="F12" s="25" t="s">
        <v>23</v>
      </c>
      <c r="I12" s="27" t="s">
        <v>24</v>
      </c>
      <c r="J12" s="52" t="str">
        <f>'Rekapitulace stavby'!AN8</f>
        <v>30. 7. 2023</v>
      </c>
      <c r="L12" s="32"/>
      <c r="AZ12" s="93" t="s">
        <v>138</v>
      </c>
      <c r="BA12" s="93" t="s">
        <v>139</v>
      </c>
      <c r="BB12" s="93" t="s">
        <v>107</v>
      </c>
      <c r="BC12" s="93" t="s">
        <v>140</v>
      </c>
      <c r="BD12" s="93" t="s">
        <v>88</v>
      </c>
    </row>
    <row r="13" spans="2:56" s="1" customFormat="1" ht="10.9" customHeight="1" hidden="1">
      <c r="B13" s="32"/>
      <c r="L13" s="32"/>
      <c r="AZ13" s="93" t="s">
        <v>141</v>
      </c>
      <c r="BA13" s="93" t="s">
        <v>142</v>
      </c>
      <c r="BB13" s="93" t="s">
        <v>107</v>
      </c>
      <c r="BC13" s="93" t="s">
        <v>143</v>
      </c>
      <c r="BD13" s="93" t="s">
        <v>88</v>
      </c>
    </row>
    <row r="14" spans="2:56" s="1" customFormat="1" ht="12" customHeight="1" hidden="1">
      <c r="B14" s="32"/>
      <c r="D14" s="27" t="s">
        <v>27</v>
      </c>
      <c r="I14" s="27" t="s">
        <v>28</v>
      </c>
      <c r="J14" s="25" t="s">
        <v>1</v>
      </c>
      <c r="L14" s="32"/>
      <c r="AZ14" s="93" t="s">
        <v>144</v>
      </c>
      <c r="BA14" s="93" t="s">
        <v>145</v>
      </c>
      <c r="BB14" s="93" t="s">
        <v>107</v>
      </c>
      <c r="BC14" s="93" t="s">
        <v>146</v>
      </c>
      <c r="BD14" s="93" t="s">
        <v>88</v>
      </c>
    </row>
    <row r="15" spans="2:56" s="1" customFormat="1" ht="18" customHeight="1" hidden="1">
      <c r="B15" s="32"/>
      <c r="E15" s="25" t="s">
        <v>29</v>
      </c>
      <c r="I15" s="27" t="s">
        <v>30</v>
      </c>
      <c r="J15" s="25" t="s">
        <v>1</v>
      </c>
      <c r="L15" s="32"/>
      <c r="AZ15" s="93" t="s">
        <v>147</v>
      </c>
      <c r="BA15" s="93" t="s">
        <v>148</v>
      </c>
      <c r="BB15" s="93" t="s">
        <v>107</v>
      </c>
      <c r="BC15" s="93" t="s">
        <v>149</v>
      </c>
      <c r="BD15" s="93" t="s">
        <v>88</v>
      </c>
    </row>
    <row r="16" spans="2:56" s="1" customFormat="1" ht="6.95" customHeight="1" hidden="1">
      <c r="B16" s="32"/>
      <c r="L16" s="32"/>
      <c r="AZ16" s="93" t="s">
        <v>150</v>
      </c>
      <c r="BA16" s="93" t="s">
        <v>151</v>
      </c>
      <c r="BB16" s="93" t="s">
        <v>107</v>
      </c>
      <c r="BC16" s="93" t="s">
        <v>118</v>
      </c>
      <c r="BD16" s="93" t="s">
        <v>88</v>
      </c>
    </row>
    <row r="17" spans="2:56" s="1" customFormat="1" ht="12" customHeight="1" hidden="1">
      <c r="B17" s="32"/>
      <c r="D17" s="27" t="s">
        <v>31</v>
      </c>
      <c r="I17" s="27" t="s">
        <v>28</v>
      </c>
      <c r="J17" s="28" t="str">
        <f>'Rekapitulace stavby'!AN13</f>
        <v>Vyplň údaj</v>
      </c>
      <c r="L17" s="32"/>
      <c r="AZ17" s="93" t="s">
        <v>152</v>
      </c>
      <c r="BA17" s="93" t="s">
        <v>153</v>
      </c>
      <c r="BB17" s="93" t="s">
        <v>154</v>
      </c>
      <c r="BC17" s="93" t="s">
        <v>155</v>
      </c>
      <c r="BD17" s="93" t="s">
        <v>88</v>
      </c>
    </row>
    <row r="18" spans="2:56" s="1" customFormat="1" ht="18" customHeight="1" hidden="1">
      <c r="B18" s="32"/>
      <c r="E18" s="258" t="str">
        <f>'Rekapitulace stavby'!E14</f>
        <v>Vyplň údaj</v>
      </c>
      <c r="F18" s="239"/>
      <c r="G18" s="239"/>
      <c r="H18" s="239"/>
      <c r="I18" s="27" t="s">
        <v>30</v>
      </c>
      <c r="J18" s="28" t="str">
        <f>'Rekapitulace stavby'!AN14</f>
        <v>Vyplň údaj</v>
      </c>
      <c r="L18" s="32"/>
      <c r="AZ18" s="93" t="s">
        <v>156</v>
      </c>
      <c r="BA18" s="93" t="s">
        <v>157</v>
      </c>
      <c r="BB18" s="93" t="s">
        <v>154</v>
      </c>
      <c r="BC18" s="93" t="s">
        <v>158</v>
      </c>
      <c r="BD18" s="93" t="s">
        <v>88</v>
      </c>
    </row>
    <row r="19" spans="2:56" s="1" customFormat="1" ht="6.95" customHeight="1" hidden="1">
      <c r="B19" s="32"/>
      <c r="L19" s="32"/>
      <c r="AZ19" s="93" t="s">
        <v>159</v>
      </c>
      <c r="BA19" s="93" t="s">
        <v>160</v>
      </c>
      <c r="BB19" s="93" t="s">
        <v>154</v>
      </c>
      <c r="BC19" s="93" t="s">
        <v>161</v>
      </c>
      <c r="BD19" s="93" t="s">
        <v>88</v>
      </c>
    </row>
    <row r="20" spans="2:56" s="1" customFormat="1" ht="12" customHeight="1" hidden="1">
      <c r="B20" s="32"/>
      <c r="D20" s="27" t="s">
        <v>33</v>
      </c>
      <c r="I20" s="27" t="s">
        <v>28</v>
      </c>
      <c r="J20" s="25" t="s">
        <v>1</v>
      </c>
      <c r="L20" s="32"/>
      <c r="AZ20" s="93" t="s">
        <v>162</v>
      </c>
      <c r="BA20" s="93" t="s">
        <v>163</v>
      </c>
      <c r="BB20" s="93" t="s">
        <v>154</v>
      </c>
      <c r="BC20" s="93" t="s">
        <v>164</v>
      </c>
      <c r="BD20" s="93" t="s">
        <v>88</v>
      </c>
    </row>
    <row r="21" spans="2:56" s="1" customFormat="1" ht="18" customHeight="1" hidden="1">
      <c r="B21" s="32"/>
      <c r="E21" s="25" t="s">
        <v>165</v>
      </c>
      <c r="I21" s="27" t="s">
        <v>30</v>
      </c>
      <c r="J21" s="25" t="s">
        <v>1</v>
      </c>
      <c r="L21" s="32"/>
      <c r="AZ21" s="93" t="s">
        <v>166</v>
      </c>
      <c r="BA21" s="93" t="s">
        <v>167</v>
      </c>
      <c r="BB21" s="93" t="s">
        <v>168</v>
      </c>
      <c r="BC21" s="93" t="s">
        <v>169</v>
      </c>
      <c r="BD21" s="93" t="s">
        <v>88</v>
      </c>
    </row>
    <row r="22" spans="2:56" s="1" customFormat="1" ht="6.95" customHeight="1" hidden="1">
      <c r="B22" s="32"/>
      <c r="L22" s="32"/>
      <c r="AZ22" s="93" t="s">
        <v>170</v>
      </c>
      <c r="BA22" s="93" t="s">
        <v>171</v>
      </c>
      <c r="BB22" s="93" t="s">
        <v>172</v>
      </c>
      <c r="BC22" s="93" t="s">
        <v>173</v>
      </c>
      <c r="BD22" s="93" t="s">
        <v>88</v>
      </c>
    </row>
    <row r="23" spans="2:56" s="1" customFormat="1" ht="12" customHeight="1" hidden="1">
      <c r="B23" s="32"/>
      <c r="D23" s="27" t="s">
        <v>36</v>
      </c>
      <c r="I23" s="27" t="s">
        <v>28</v>
      </c>
      <c r="J23" s="25" t="str">
        <f>IF('Rekapitulace stavby'!AN19="","",'Rekapitulace stavby'!AN19)</f>
        <v/>
      </c>
      <c r="L23" s="32"/>
      <c r="AZ23" s="93" t="s">
        <v>174</v>
      </c>
      <c r="BA23" s="93" t="s">
        <v>175</v>
      </c>
      <c r="BB23" s="93" t="s">
        <v>172</v>
      </c>
      <c r="BC23" s="93" t="s">
        <v>176</v>
      </c>
      <c r="BD23" s="93" t="s">
        <v>88</v>
      </c>
    </row>
    <row r="24" spans="2:56" s="1" customFormat="1" ht="18" customHeight="1" hidden="1">
      <c r="B24" s="32"/>
      <c r="E24" s="25" t="str">
        <f>IF('Rekapitulace stavby'!E20="","",'Rekapitulace stavby'!E20)</f>
        <v xml:space="preserve"> </v>
      </c>
      <c r="I24" s="27" t="s">
        <v>30</v>
      </c>
      <c r="J24" s="25" t="str">
        <f>IF('Rekapitulace stavby'!AN20="","",'Rekapitulace stavby'!AN20)</f>
        <v/>
      </c>
      <c r="L24" s="32"/>
      <c r="AZ24" s="93" t="s">
        <v>177</v>
      </c>
      <c r="BA24" s="93" t="s">
        <v>178</v>
      </c>
      <c r="BB24" s="93" t="s">
        <v>172</v>
      </c>
      <c r="BC24" s="93" t="s">
        <v>179</v>
      </c>
      <c r="BD24" s="93" t="s">
        <v>88</v>
      </c>
    </row>
    <row r="25" spans="2:56" s="1" customFormat="1" ht="6.95" customHeight="1" hidden="1">
      <c r="B25" s="32"/>
      <c r="L25" s="32"/>
      <c r="AZ25" s="93" t="s">
        <v>180</v>
      </c>
      <c r="BA25" s="93" t="s">
        <v>181</v>
      </c>
      <c r="BB25" s="93" t="s">
        <v>154</v>
      </c>
      <c r="BC25" s="93" t="s">
        <v>182</v>
      </c>
      <c r="BD25" s="93" t="s">
        <v>88</v>
      </c>
    </row>
    <row r="26" spans="2:56" s="1" customFormat="1" ht="12" customHeight="1" hidden="1">
      <c r="B26" s="32"/>
      <c r="D26" s="27" t="s">
        <v>38</v>
      </c>
      <c r="L26" s="32"/>
      <c r="AZ26" s="93" t="s">
        <v>183</v>
      </c>
      <c r="BA26" s="93" t="s">
        <v>184</v>
      </c>
      <c r="BB26" s="93" t="s">
        <v>154</v>
      </c>
      <c r="BC26" s="93" t="s">
        <v>185</v>
      </c>
      <c r="BD26" s="93" t="s">
        <v>88</v>
      </c>
    </row>
    <row r="27" spans="2:56" s="7" customFormat="1" ht="16.5" customHeight="1" hidden="1">
      <c r="B27" s="95"/>
      <c r="E27" s="244" t="s">
        <v>1</v>
      </c>
      <c r="F27" s="244"/>
      <c r="G27" s="244"/>
      <c r="H27" s="244"/>
      <c r="L27" s="95"/>
      <c r="AZ27" s="96" t="s">
        <v>186</v>
      </c>
      <c r="BA27" s="96" t="s">
        <v>187</v>
      </c>
      <c r="BB27" s="96" t="s">
        <v>154</v>
      </c>
      <c r="BC27" s="96" t="s">
        <v>155</v>
      </c>
      <c r="BD27" s="96" t="s">
        <v>88</v>
      </c>
    </row>
    <row r="28" spans="2:56" s="1" customFormat="1" ht="6.95" customHeight="1" hidden="1">
      <c r="B28" s="32"/>
      <c r="L28" s="32"/>
      <c r="AZ28" s="93" t="s">
        <v>188</v>
      </c>
      <c r="BA28" s="93" t="s">
        <v>189</v>
      </c>
      <c r="BB28" s="93" t="s">
        <v>172</v>
      </c>
      <c r="BC28" s="93" t="s">
        <v>190</v>
      </c>
      <c r="BD28" s="93" t="s">
        <v>88</v>
      </c>
    </row>
    <row r="29" spans="2:56" s="1" customFormat="1" ht="6.95" customHeight="1" hidden="1">
      <c r="B29" s="32"/>
      <c r="D29" s="53"/>
      <c r="E29" s="53"/>
      <c r="F29" s="53"/>
      <c r="G29" s="53"/>
      <c r="H29" s="53"/>
      <c r="I29" s="53"/>
      <c r="J29" s="53"/>
      <c r="K29" s="53"/>
      <c r="L29" s="32"/>
      <c r="AZ29" s="93" t="s">
        <v>191</v>
      </c>
      <c r="BA29" s="93" t="s">
        <v>192</v>
      </c>
      <c r="BB29" s="93" t="s">
        <v>154</v>
      </c>
      <c r="BC29" s="93" t="s">
        <v>193</v>
      </c>
      <c r="BD29" s="93" t="s">
        <v>88</v>
      </c>
    </row>
    <row r="30" spans="2:56" s="1" customFormat="1" ht="25.35" customHeight="1" hidden="1">
      <c r="B30" s="32"/>
      <c r="D30" s="97" t="s">
        <v>39</v>
      </c>
      <c r="J30" s="66">
        <f>ROUND(J126,2)</f>
        <v>0</v>
      </c>
      <c r="L30" s="32"/>
      <c r="AZ30" s="93" t="s">
        <v>194</v>
      </c>
      <c r="BA30" s="93" t="s">
        <v>195</v>
      </c>
      <c r="BB30" s="93" t="s">
        <v>107</v>
      </c>
      <c r="BC30" s="93" t="s">
        <v>196</v>
      </c>
      <c r="BD30" s="93" t="s">
        <v>88</v>
      </c>
    </row>
    <row r="31" spans="2:56" s="1" customFormat="1" ht="6.95" customHeight="1" hidden="1">
      <c r="B31" s="32"/>
      <c r="D31" s="53"/>
      <c r="E31" s="53"/>
      <c r="F31" s="53"/>
      <c r="G31" s="53"/>
      <c r="H31" s="53"/>
      <c r="I31" s="53"/>
      <c r="J31" s="53"/>
      <c r="K31" s="53"/>
      <c r="L31" s="32"/>
      <c r="AZ31" s="93" t="s">
        <v>197</v>
      </c>
      <c r="BA31" s="93" t="s">
        <v>198</v>
      </c>
      <c r="BB31" s="93" t="s">
        <v>199</v>
      </c>
      <c r="BC31" s="93" t="s">
        <v>200</v>
      </c>
      <c r="BD31" s="93" t="s">
        <v>88</v>
      </c>
    </row>
    <row r="32" spans="2:56" s="1" customFormat="1" ht="14.45" customHeight="1" hidden="1">
      <c r="B32" s="32"/>
      <c r="F32" s="35" t="s">
        <v>41</v>
      </c>
      <c r="I32" s="35" t="s">
        <v>40</v>
      </c>
      <c r="J32" s="35" t="s">
        <v>42</v>
      </c>
      <c r="L32" s="32"/>
      <c r="AZ32" s="93" t="s">
        <v>201</v>
      </c>
      <c r="BA32" s="93" t="s">
        <v>202</v>
      </c>
      <c r="BB32" s="93" t="s">
        <v>172</v>
      </c>
      <c r="BC32" s="93" t="s">
        <v>203</v>
      </c>
      <c r="BD32" s="93" t="s">
        <v>88</v>
      </c>
    </row>
    <row r="33" spans="2:56" s="1" customFormat="1" ht="14.45" customHeight="1" hidden="1">
      <c r="B33" s="32"/>
      <c r="D33" s="55" t="s">
        <v>43</v>
      </c>
      <c r="E33" s="27" t="s">
        <v>44</v>
      </c>
      <c r="F33" s="86">
        <f>ROUND((SUM(BE126:BE876)),2)</f>
        <v>0</v>
      </c>
      <c r="I33" s="98">
        <v>0.21</v>
      </c>
      <c r="J33" s="86">
        <f>ROUND(((SUM(BE126:BE876))*I33),2)</f>
        <v>0</v>
      </c>
      <c r="L33" s="32"/>
      <c r="AZ33" s="93" t="s">
        <v>204</v>
      </c>
      <c r="BA33" s="93" t="s">
        <v>205</v>
      </c>
      <c r="BB33" s="93" t="s">
        <v>172</v>
      </c>
      <c r="BC33" s="93" t="s">
        <v>206</v>
      </c>
      <c r="BD33" s="93" t="s">
        <v>88</v>
      </c>
    </row>
    <row r="34" spans="2:56" s="1" customFormat="1" ht="14.45" customHeight="1" hidden="1">
      <c r="B34" s="32"/>
      <c r="E34" s="27" t="s">
        <v>45</v>
      </c>
      <c r="F34" s="86">
        <f>ROUND((SUM(BF126:BF876)),2)</f>
        <v>0</v>
      </c>
      <c r="I34" s="98">
        <v>0.15</v>
      </c>
      <c r="J34" s="86">
        <f>ROUND(((SUM(BF126:BF876))*I34),2)</f>
        <v>0</v>
      </c>
      <c r="L34" s="32"/>
      <c r="AZ34" s="93" t="s">
        <v>207</v>
      </c>
      <c r="BA34" s="93" t="s">
        <v>208</v>
      </c>
      <c r="BB34" s="93" t="s">
        <v>199</v>
      </c>
      <c r="BC34" s="93" t="s">
        <v>88</v>
      </c>
      <c r="BD34" s="93" t="s">
        <v>88</v>
      </c>
    </row>
    <row r="35" spans="2:56" s="1" customFormat="1" ht="14.45" customHeight="1" hidden="1">
      <c r="B35" s="32"/>
      <c r="E35" s="27" t="s">
        <v>46</v>
      </c>
      <c r="F35" s="86">
        <f>ROUND((SUM(BG126:BG876)),2)</f>
        <v>0</v>
      </c>
      <c r="I35" s="98">
        <v>0.21</v>
      </c>
      <c r="J35" s="86">
        <f>0</f>
        <v>0</v>
      </c>
      <c r="L35" s="32"/>
      <c r="AZ35" s="93" t="s">
        <v>209</v>
      </c>
      <c r="BA35" s="93" t="s">
        <v>210</v>
      </c>
      <c r="BB35" s="93" t="s">
        <v>199</v>
      </c>
      <c r="BC35" s="93" t="s">
        <v>169</v>
      </c>
      <c r="BD35" s="93" t="s">
        <v>88</v>
      </c>
    </row>
    <row r="36" spans="2:56" s="1" customFormat="1" ht="14.45" customHeight="1" hidden="1">
      <c r="B36" s="32"/>
      <c r="E36" s="27" t="s">
        <v>47</v>
      </c>
      <c r="F36" s="86">
        <f>ROUND((SUM(BH126:BH876)),2)</f>
        <v>0</v>
      </c>
      <c r="I36" s="98">
        <v>0.15</v>
      </c>
      <c r="J36" s="86">
        <f>0</f>
        <v>0</v>
      </c>
      <c r="L36" s="32"/>
      <c r="AZ36" s="93" t="s">
        <v>211</v>
      </c>
      <c r="BA36" s="93" t="s">
        <v>212</v>
      </c>
      <c r="BB36" s="93" t="s">
        <v>199</v>
      </c>
      <c r="BC36" s="93" t="s">
        <v>213</v>
      </c>
      <c r="BD36" s="93" t="s">
        <v>88</v>
      </c>
    </row>
    <row r="37" spans="2:56" s="1" customFormat="1" ht="14.45" customHeight="1" hidden="1">
      <c r="B37" s="32"/>
      <c r="E37" s="27" t="s">
        <v>48</v>
      </c>
      <c r="F37" s="86">
        <f>ROUND((SUM(BI126:BI876)),2)</f>
        <v>0</v>
      </c>
      <c r="I37" s="98">
        <v>0</v>
      </c>
      <c r="J37" s="86">
        <f>0</f>
        <v>0</v>
      </c>
      <c r="L37" s="32"/>
      <c r="AZ37" s="93" t="s">
        <v>214</v>
      </c>
      <c r="BA37" s="93" t="s">
        <v>215</v>
      </c>
      <c r="BB37" s="93" t="s">
        <v>199</v>
      </c>
      <c r="BC37" s="93" t="s">
        <v>216</v>
      </c>
      <c r="BD37" s="93" t="s">
        <v>88</v>
      </c>
    </row>
    <row r="38" spans="2:56" s="1" customFormat="1" ht="6.95" customHeight="1" hidden="1">
      <c r="B38" s="32"/>
      <c r="L38" s="32"/>
      <c r="AZ38" s="93" t="s">
        <v>217</v>
      </c>
      <c r="BA38" s="93" t="s">
        <v>218</v>
      </c>
      <c r="BB38" s="93" t="s">
        <v>199</v>
      </c>
      <c r="BC38" s="93" t="s">
        <v>219</v>
      </c>
      <c r="BD38" s="93" t="s">
        <v>88</v>
      </c>
    </row>
    <row r="39" spans="2:56" s="1" customFormat="1" ht="25.35" customHeight="1" hidden="1">
      <c r="B39" s="32"/>
      <c r="C39" s="99"/>
      <c r="D39" s="100" t="s">
        <v>49</v>
      </c>
      <c r="E39" s="57"/>
      <c r="F39" s="57"/>
      <c r="G39" s="101" t="s">
        <v>50</v>
      </c>
      <c r="H39" s="102" t="s">
        <v>51</v>
      </c>
      <c r="I39" s="57"/>
      <c r="J39" s="103">
        <f>SUM(J30:J37)</f>
        <v>0</v>
      </c>
      <c r="K39" s="104"/>
      <c r="L39" s="32"/>
      <c r="AZ39" s="93" t="s">
        <v>220</v>
      </c>
      <c r="BA39" s="93" t="s">
        <v>221</v>
      </c>
      <c r="BB39" s="93" t="s">
        <v>172</v>
      </c>
      <c r="BC39" s="93" t="s">
        <v>222</v>
      </c>
      <c r="BD39" s="93" t="s">
        <v>88</v>
      </c>
    </row>
    <row r="40" spans="2:56" s="1" customFormat="1" ht="14.45" customHeight="1" hidden="1">
      <c r="B40" s="32"/>
      <c r="L40" s="32"/>
      <c r="AZ40" s="93" t="s">
        <v>223</v>
      </c>
      <c r="BA40" s="93" t="s">
        <v>224</v>
      </c>
      <c r="BB40" s="93" t="s">
        <v>172</v>
      </c>
      <c r="BC40" s="93" t="s">
        <v>225</v>
      </c>
      <c r="BD40" s="93" t="s">
        <v>88</v>
      </c>
    </row>
    <row r="41" spans="2:56" ht="14.45" customHeight="1" hidden="1">
      <c r="B41" s="20"/>
      <c r="L41" s="20"/>
      <c r="AZ41" s="93" t="s">
        <v>226</v>
      </c>
      <c r="BA41" s="93" t="s">
        <v>227</v>
      </c>
      <c r="BB41" s="93" t="s">
        <v>172</v>
      </c>
      <c r="BC41" s="93" t="s">
        <v>228</v>
      </c>
      <c r="BD41" s="93" t="s">
        <v>88</v>
      </c>
    </row>
    <row r="42" spans="2:56" ht="14.45" customHeight="1" hidden="1">
      <c r="B42" s="20"/>
      <c r="L42" s="20"/>
      <c r="AZ42" s="93" t="s">
        <v>229</v>
      </c>
      <c r="BA42" s="93" t="s">
        <v>230</v>
      </c>
      <c r="BB42" s="93" t="s">
        <v>172</v>
      </c>
      <c r="BC42" s="93" t="s">
        <v>79</v>
      </c>
      <c r="BD42" s="93" t="s">
        <v>88</v>
      </c>
    </row>
    <row r="43" spans="2:56" ht="14.45" customHeight="1" hidden="1">
      <c r="B43" s="20"/>
      <c r="L43" s="20"/>
      <c r="AZ43" s="93" t="s">
        <v>231</v>
      </c>
      <c r="BA43" s="93" t="s">
        <v>232</v>
      </c>
      <c r="BB43" s="93" t="s">
        <v>172</v>
      </c>
      <c r="BC43" s="93" t="s">
        <v>233</v>
      </c>
      <c r="BD43" s="93" t="s">
        <v>88</v>
      </c>
    </row>
    <row r="44" spans="2:56" ht="14.45" customHeight="1" hidden="1">
      <c r="B44" s="20"/>
      <c r="L44" s="20"/>
      <c r="AZ44" s="93" t="s">
        <v>234</v>
      </c>
      <c r="BA44" s="93" t="s">
        <v>235</v>
      </c>
      <c r="BB44" s="93" t="s">
        <v>236</v>
      </c>
      <c r="BC44" s="93" t="s">
        <v>237</v>
      </c>
      <c r="BD44" s="93" t="s">
        <v>88</v>
      </c>
    </row>
    <row r="45" spans="2:56" ht="14.45" customHeight="1" hidden="1">
      <c r="B45" s="20"/>
      <c r="L45" s="20"/>
      <c r="AZ45" s="93" t="s">
        <v>238</v>
      </c>
      <c r="BA45" s="93" t="s">
        <v>239</v>
      </c>
      <c r="BB45" s="93" t="s">
        <v>236</v>
      </c>
      <c r="BC45" s="93" t="s">
        <v>240</v>
      </c>
      <c r="BD45" s="93" t="s">
        <v>88</v>
      </c>
    </row>
    <row r="46" spans="2:56" ht="14.45" customHeight="1" hidden="1">
      <c r="B46" s="20"/>
      <c r="L46" s="20"/>
      <c r="AZ46" s="93" t="s">
        <v>241</v>
      </c>
      <c r="BA46" s="93" t="s">
        <v>242</v>
      </c>
      <c r="BB46" s="93" t="s">
        <v>236</v>
      </c>
      <c r="BC46" s="93" t="s">
        <v>243</v>
      </c>
      <c r="BD46" s="93" t="s">
        <v>88</v>
      </c>
    </row>
    <row r="47" spans="2:56" ht="14.45" customHeight="1" hidden="1">
      <c r="B47" s="20"/>
      <c r="L47" s="20"/>
      <c r="AZ47" s="93" t="s">
        <v>244</v>
      </c>
      <c r="BA47" s="93" t="s">
        <v>245</v>
      </c>
      <c r="BB47" s="93" t="s">
        <v>236</v>
      </c>
      <c r="BC47" s="93" t="s">
        <v>246</v>
      </c>
      <c r="BD47" s="93" t="s">
        <v>88</v>
      </c>
    </row>
    <row r="48" spans="2:56" ht="14.45" customHeight="1" hidden="1">
      <c r="B48" s="20"/>
      <c r="L48" s="20"/>
      <c r="AZ48" s="93" t="s">
        <v>247</v>
      </c>
      <c r="BA48" s="93" t="s">
        <v>248</v>
      </c>
      <c r="BB48" s="93" t="s">
        <v>236</v>
      </c>
      <c r="BC48" s="93" t="s">
        <v>249</v>
      </c>
      <c r="BD48" s="93" t="s">
        <v>88</v>
      </c>
    </row>
    <row r="49" spans="2:56" ht="14.45" customHeight="1" hidden="1">
      <c r="B49" s="20"/>
      <c r="L49" s="20"/>
      <c r="AZ49" s="93" t="s">
        <v>250</v>
      </c>
      <c r="BA49" s="93" t="s">
        <v>251</v>
      </c>
      <c r="BB49" s="93" t="s">
        <v>199</v>
      </c>
      <c r="BC49" s="93" t="s">
        <v>252</v>
      </c>
      <c r="BD49" s="93" t="s">
        <v>88</v>
      </c>
    </row>
    <row r="50" spans="2:56" s="1" customFormat="1" ht="14.45" customHeight="1" hidden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  <c r="AZ50" s="93" t="s">
        <v>253</v>
      </c>
      <c r="BA50" s="93" t="s">
        <v>254</v>
      </c>
      <c r="BB50" s="93" t="s">
        <v>199</v>
      </c>
      <c r="BC50" s="93" t="s">
        <v>255</v>
      </c>
      <c r="BD50" s="93" t="s">
        <v>88</v>
      </c>
    </row>
    <row r="51" spans="2:56" ht="11.25" hidden="1">
      <c r="B51" s="20"/>
      <c r="L51" s="20"/>
      <c r="AZ51" s="93" t="s">
        <v>256</v>
      </c>
      <c r="BA51" s="93" t="s">
        <v>257</v>
      </c>
      <c r="BB51" s="93" t="s">
        <v>199</v>
      </c>
      <c r="BC51" s="93" t="s">
        <v>258</v>
      </c>
      <c r="BD51" s="93" t="s">
        <v>88</v>
      </c>
    </row>
    <row r="52" spans="2:56" ht="11.25" hidden="1">
      <c r="B52" s="20"/>
      <c r="L52" s="20"/>
      <c r="AZ52" s="93" t="s">
        <v>259</v>
      </c>
      <c r="BA52" s="93" t="s">
        <v>260</v>
      </c>
      <c r="BB52" s="93" t="s">
        <v>199</v>
      </c>
      <c r="BC52" s="93" t="s">
        <v>261</v>
      </c>
      <c r="BD52" s="93" t="s">
        <v>88</v>
      </c>
    </row>
    <row r="53" spans="2:56" ht="11.25" hidden="1">
      <c r="B53" s="20"/>
      <c r="L53" s="20"/>
      <c r="AZ53" s="93" t="s">
        <v>262</v>
      </c>
      <c r="BA53" s="93" t="s">
        <v>263</v>
      </c>
      <c r="BB53" s="93" t="s">
        <v>199</v>
      </c>
      <c r="BC53" s="93" t="s">
        <v>88</v>
      </c>
      <c r="BD53" s="93" t="s">
        <v>88</v>
      </c>
    </row>
    <row r="54" spans="2:56" ht="11.25" hidden="1">
      <c r="B54" s="20"/>
      <c r="L54" s="20"/>
      <c r="AZ54" s="93" t="s">
        <v>264</v>
      </c>
      <c r="BA54" s="93" t="s">
        <v>265</v>
      </c>
      <c r="BB54" s="93" t="s">
        <v>154</v>
      </c>
      <c r="BC54" s="93" t="s">
        <v>155</v>
      </c>
      <c r="BD54" s="93" t="s">
        <v>88</v>
      </c>
    </row>
    <row r="55" spans="2:56" ht="11.25" hidden="1">
      <c r="B55" s="20"/>
      <c r="L55" s="20"/>
      <c r="AZ55" s="93" t="s">
        <v>266</v>
      </c>
      <c r="BA55" s="93" t="s">
        <v>267</v>
      </c>
      <c r="BB55" s="93" t="s">
        <v>154</v>
      </c>
      <c r="BC55" s="93" t="s">
        <v>161</v>
      </c>
      <c r="BD55" s="93" t="s">
        <v>88</v>
      </c>
    </row>
    <row r="56" spans="2:56" ht="11.25" hidden="1">
      <c r="B56" s="20"/>
      <c r="L56" s="20"/>
      <c r="AZ56" s="93" t="s">
        <v>268</v>
      </c>
      <c r="BA56" s="93" t="s">
        <v>269</v>
      </c>
      <c r="BB56" s="93" t="s">
        <v>154</v>
      </c>
      <c r="BC56" s="93" t="s">
        <v>270</v>
      </c>
      <c r="BD56" s="93" t="s">
        <v>88</v>
      </c>
    </row>
    <row r="57" spans="2:56" ht="11.25" hidden="1">
      <c r="B57" s="20"/>
      <c r="L57" s="20"/>
      <c r="AZ57" s="93" t="s">
        <v>271</v>
      </c>
      <c r="BA57" s="93" t="s">
        <v>272</v>
      </c>
      <c r="BB57" s="93" t="s">
        <v>172</v>
      </c>
      <c r="BC57" s="93" t="s">
        <v>176</v>
      </c>
      <c r="BD57" s="93" t="s">
        <v>88</v>
      </c>
    </row>
    <row r="58" spans="2:56" ht="11.25" hidden="1">
      <c r="B58" s="20"/>
      <c r="L58" s="20"/>
      <c r="AZ58" s="93" t="s">
        <v>273</v>
      </c>
      <c r="BA58" s="93" t="s">
        <v>274</v>
      </c>
      <c r="BB58" s="93" t="s">
        <v>172</v>
      </c>
      <c r="BC58" s="93" t="s">
        <v>275</v>
      </c>
      <c r="BD58" s="93" t="s">
        <v>88</v>
      </c>
    </row>
    <row r="59" spans="2:56" ht="11.25" hidden="1">
      <c r="B59" s="20"/>
      <c r="L59" s="20"/>
      <c r="AZ59" s="93" t="s">
        <v>276</v>
      </c>
      <c r="BA59" s="93" t="s">
        <v>277</v>
      </c>
      <c r="BB59" s="93" t="s">
        <v>172</v>
      </c>
      <c r="BC59" s="93" t="s">
        <v>278</v>
      </c>
      <c r="BD59" s="93" t="s">
        <v>88</v>
      </c>
    </row>
    <row r="60" spans="2:56" ht="11.25" hidden="1">
      <c r="B60" s="20"/>
      <c r="L60" s="20"/>
      <c r="AZ60" s="93" t="s">
        <v>279</v>
      </c>
      <c r="BA60" s="93" t="s">
        <v>280</v>
      </c>
      <c r="BB60" s="93" t="s">
        <v>199</v>
      </c>
      <c r="BC60" s="93" t="s">
        <v>281</v>
      </c>
      <c r="BD60" s="93" t="s">
        <v>88</v>
      </c>
    </row>
    <row r="61" spans="2:56" s="1" customFormat="1" ht="12.75" hidden="1">
      <c r="B61" s="32"/>
      <c r="D61" s="43" t="s">
        <v>54</v>
      </c>
      <c r="E61" s="34"/>
      <c r="F61" s="105" t="s">
        <v>55</v>
      </c>
      <c r="G61" s="43" t="s">
        <v>54</v>
      </c>
      <c r="H61" s="34"/>
      <c r="I61" s="34"/>
      <c r="J61" s="106" t="s">
        <v>55</v>
      </c>
      <c r="K61" s="34"/>
      <c r="L61" s="32"/>
      <c r="AZ61" s="93" t="s">
        <v>282</v>
      </c>
      <c r="BA61" s="93" t="s">
        <v>283</v>
      </c>
      <c r="BB61" s="93" t="s">
        <v>199</v>
      </c>
      <c r="BC61" s="93" t="s">
        <v>281</v>
      </c>
      <c r="BD61" s="93" t="s">
        <v>88</v>
      </c>
    </row>
    <row r="62" spans="2:56" ht="11.25" hidden="1">
      <c r="B62" s="20"/>
      <c r="L62" s="20"/>
      <c r="AZ62" s="93" t="s">
        <v>284</v>
      </c>
      <c r="BA62" s="93" t="s">
        <v>285</v>
      </c>
      <c r="BB62" s="93" t="s">
        <v>286</v>
      </c>
      <c r="BC62" s="93" t="s">
        <v>79</v>
      </c>
      <c r="BD62" s="93" t="s">
        <v>88</v>
      </c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54</v>
      </c>
      <c r="E76" s="34"/>
      <c r="F76" s="105" t="s">
        <v>55</v>
      </c>
      <c r="G76" s="43" t="s">
        <v>54</v>
      </c>
      <c r="H76" s="34"/>
      <c r="I76" s="34"/>
      <c r="J76" s="106" t="s">
        <v>55</v>
      </c>
      <c r="K76" s="34"/>
      <c r="L76" s="32"/>
    </row>
    <row r="77" spans="2:12" s="1" customFormat="1" ht="14.45" customHeight="1" hidden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ht="11.25" hidden="1"/>
    <row r="79" ht="11.25" hidden="1"/>
    <row r="80" ht="11.25" hidden="1"/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 hidden="1">
      <c r="B82" s="32"/>
      <c r="C82" s="21" t="s">
        <v>287</v>
      </c>
      <c r="L82" s="32"/>
    </row>
    <row r="83" spans="2:12" s="1" customFormat="1" ht="6.95" customHeight="1" hidden="1">
      <c r="B83" s="32"/>
      <c r="L83" s="32"/>
    </row>
    <row r="84" spans="2:12" s="1" customFormat="1" ht="12" customHeight="1" hidden="1">
      <c r="B84" s="32"/>
      <c r="C84" s="27" t="s">
        <v>17</v>
      </c>
      <c r="L84" s="32"/>
    </row>
    <row r="85" spans="2:12" s="1" customFormat="1" ht="16.5" customHeight="1" hidden="1">
      <c r="B85" s="32"/>
      <c r="E85" s="255" t="str">
        <f>E7</f>
        <v>Roblín - kanalizace</v>
      </c>
      <c r="F85" s="256"/>
      <c r="G85" s="256"/>
      <c r="H85" s="256"/>
      <c r="L85" s="32"/>
    </row>
    <row r="86" spans="2:12" s="1" customFormat="1" ht="12" customHeight="1" hidden="1">
      <c r="B86" s="32"/>
      <c r="C86" s="27" t="s">
        <v>124</v>
      </c>
      <c r="L86" s="32"/>
    </row>
    <row r="87" spans="2:12" s="1" customFormat="1" ht="16.5" customHeight="1" hidden="1">
      <c r="B87" s="32"/>
      <c r="E87" s="213" t="str">
        <f>E9</f>
        <v>001 - SO-02.1 Gravitační kanalizace - Roblín</v>
      </c>
      <c r="F87" s="257"/>
      <c r="G87" s="257"/>
      <c r="H87" s="257"/>
      <c r="L87" s="32"/>
    </row>
    <row r="88" spans="2:12" s="1" customFormat="1" ht="6.95" customHeight="1" hidden="1">
      <c r="B88" s="32"/>
      <c r="L88" s="32"/>
    </row>
    <row r="89" spans="2:12" s="1" customFormat="1" ht="12" customHeight="1" hidden="1">
      <c r="B89" s="32"/>
      <c r="C89" s="27" t="s">
        <v>22</v>
      </c>
      <c r="F89" s="25" t="str">
        <f>F12</f>
        <v>Roblín</v>
      </c>
      <c r="I89" s="27" t="s">
        <v>24</v>
      </c>
      <c r="J89" s="52" t="str">
        <f>IF(J12="","",J12)</f>
        <v>30. 7. 2023</v>
      </c>
      <c r="L89" s="32"/>
    </row>
    <row r="90" spans="2:12" s="1" customFormat="1" ht="6.95" customHeight="1" hidden="1">
      <c r="B90" s="32"/>
      <c r="L90" s="32"/>
    </row>
    <row r="91" spans="2:12" s="1" customFormat="1" ht="40.15" customHeight="1" hidden="1">
      <c r="B91" s="32"/>
      <c r="C91" s="27" t="s">
        <v>27</v>
      </c>
      <c r="F91" s="25" t="str">
        <f>E15</f>
        <v>Obec Roblín</v>
      </c>
      <c r="I91" s="27" t="s">
        <v>33</v>
      </c>
      <c r="J91" s="30" t="str">
        <f>E21</f>
        <v>Vodohospodářské imženýrské služby a.s.</v>
      </c>
      <c r="L91" s="32"/>
    </row>
    <row r="92" spans="2:12" s="1" customFormat="1" ht="15.2" customHeight="1" hidden="1">
      <c r="B92" s="32"/>
      <c r="C92" s="27" t="s">
        <v>31</v>
      </c>
      <c r="F92" s="25" t="str">
        <f>IF(E18="","",E18)</f>
        <v>Vyplň údaj</v>
      </c>
      <c r="I92" s="27" t="s">
        <v>36</v>
      </c>
      <c r="J92" s="30" t="str">
        <f>E24</f>
        <v xml:space="preserve"> </v>
      </c>
      <c r="L92" s="32"/>
    </row>
    <row r="93" spans="2:12" s="1" customFormat="1" ht="10.35" customHeight="1" hidden="1">
      <c r="B93" s="32"/>
      <c r="L93" s="32"/>
    </row>
    <row r="94" spans="2:12" s="1" customFormat="1" ht="29.25" customHeight="1" hidden="1">
      <c r="B94" s="32"/>
      <c r="C94" s="107" t="s">
        <v>288</v>
      </c>
      <c r="D94" s="99"/>
      <c r="E94" s="99"/>
      <c r="F94" s="99"/>
      <c r="G94" s="99"/>
      <c r="H94" s="99"/>
      <c r="I94" s="99"/>
      <c r="J94" s="108" t="s">
        <v>289</v>
      </c>
      <c r="K94" s="99"/>
      <c r="L94" s="32"/>
    </row>
    <row r="95" spans="2:12" s="1" customFormat="1" ht="10.35" customHeight="1" hidden="1">
      <c r="B95" s="32"/>
      <c r="L95" s="32"/>
    </row>
    <row r="96" spans="2:47" s="1" customFormat="1" ht="22.9" customHeight="1" hidden="1">
      <c r="B96" s="32"/>
      <c r="C96" s="109" t="s">
        <v>290</v>
      </c>
      <c r="J96" s="66">
        <f>J126</f>
        <v>0</v>
      </c>
      <c r="L96" s="32"/>
      <c r="AU96" s="17" t="s">
        <v>291</v>
      </c>
    </row>
    <row r="97" spans="2:12" s="8" customFormat="1" ht="24.95" customHeight="1" hidden="1">
      <c r="B97" s="110"/>
      <c r="D97" s="111" t="s">
        <v>292</v>
      </c>
      <c r="E97" s="112"/>
      <c r="F97" s="112"/>
      <c r="G97" s="112"/>
      <c r="H97" s="112"/>
      <c r="I97" s="112"/>
      <c r="J97" s="113">
        <f>J127</f>
        <v>0</v>
      </c>
      <c r="L97" s="110"/>
    </row>
    <row r="98" spans="2:12" s="9" customFormat="1" ht="19.9" customHeight="1" hidden="1">
      <c r="B98" s="114"/>
      <c r="D98" s="115" t="s">
        <v>293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2:12" s="9" customFormat="1" ht="19.9" customHeight="1" hidden="1">
      <c r="B99" s="114"/>
      <c r="D99" s="115" t="s">
        <v>294</v>
      </c>
      <c r="E99" s="116"/>
      <c r="F99" s="116"/>
      <c r="G99" s="116"/>
      <c r="H99" s="116"/>
      <c r="I99" s="116"/>
      <c r="J99" s="117">
        <f>J477</f>
        <v>0</v>
      </c>
      <c r="L99" s="114"/>
    </row>
    <row r="100" spans="2:12" s="9" customFormat="1" ht="19.9" customHeight="1" hidden="1">
      <c r="B100" s="114"/>
      <c r="D100" s="115" t="s">
        <v>295</v>
      </c>
      <c r="E100" s="116"/>
      <c r="F100" s="116"/>
      <c r="G100" s="116"/>
      <c r="H100" s="116"/>
      <c r="I100" s="116"/>
      <c r="J100" s="117">
        <f>J487</f>
        <v>0</v>
      </c>
      <c r="L100" s="114"/>
    </row>
    <row r="101" spans="2:12" s="9" customFormat="1" ht="19.9" customHeight="1" hidden="1">
      <c r="B101" s="114"/>
      <c r="D101" s="115" t="s">
        <v>296</v>
      </c>
      <c r="E101" s="116"/>
      <c r="F101" s="116"/>
      <c r="G101" s="116"/>
      <c r="H101" s="116"/>
      <c r="I101" s="116"/>
      <c r="J101" s="117">
        <f>J494</f>
        <v>0</v>
      </c>
      <c r="L101" s="114"/>
    </row>
    <row r="102" spans="2:12" s="9" customFormat="1" ht="19.9" customHeight="1" hidden="1">
      <c r="B102" s="114"/>
      <c r="D102" s="115" t="s">
        <v>297</v>
      </c>
      <c r="E102" s="116"/>
      <c r="F102" s="116"/>
      <c r="G102" s="116"/>
      <c r="H102" s="116"/>
      <c r="I102" s="116"/>
      <c r="J102" s="117">
        <f>J544</f>
        <v>0</v>
      </c>
      <c r="L102" s="114"/>
    </row>
    <row r="103" spans="2:12" s="9" customFormat="1" ht="19.9" customHeight="1" hidden="1">
      <c r="B103" s="114"/>
      <c r="D103" s="115" t="s">
        <v>298</v>
      </c>
      <c r="E103" s="116"/>
      <c r="F103" s="116"/>
      <c r="G103" s="116"/>
      <c r="H103" s="116"/>
      <c r="I103" s="116"/>
      <c r="J103" s="117">
        <f>J603</f>
        <v>0</v>
      </c>
      <c r="L103" s="114"/>
    </row>
    <row r="104" spans="2:12" s="9" customFormat="1" ht="19.9" customHeight="1" hidden="1">
      <c r="B104" s="114"/>
      <c r="D104" s="115" t="s">
        <v>299</v>
      </c>
      <c r="E104" s="116"/>
      <c r="F104" s="116"/>
      <c r="G104" s="116"/>
      <c r="H104" s="116"/>
      <c r="I104" s="116"/>
      <c r="J104" s="117">
        <f>J748</f>
        <v>0</v>
      </c>
      <c r="L104" s="114"/>
    </row>
    <row r="105" spans="2:12" s="9" customFormat="1" ht="19.9" customHeight="1" hidden="1">
      <c r="B105" s="114"/>
      <c r="D105" s="115" t="s">
        <v>300</v>
      </c>
      <c r="E105" s="116"/>
      <c r="F105" s="116"/>
      <c r="G105" s="116"/>
      <c r="H105" s="116"/>
      <c r="I105" s="116"/>
      <c r="J105" s="117">
        <f>J814</f>
        <v>0</v>
      </c>
      <c r="L105" s="114"/>
    </row>
    <row r="106" spans="2:12" s="9" customFormat="1" ht="19.9" customHeight="1" hidden="1">
      <c r="B106" s="114"/>
      <c r="D106" s="115" t="s">
        <v>301</v>
      </c>
      <c r="E106" s="116"/>
      <c r="F106" s="116"/>
      <c r="G106" s="116"/>
      <c r="H106" s="116"/>
      <c r="I106" s="116"/>
      <c r="J106" s="117">
        <f>J875</f>
        <v>0</v>
      </c>
      <c r="L106" s="114"/>
    </row>
    <row r="107" spans="2:12" s="1" customFormat="1" ht="21.75" customHeight="1" hidden="1">
      <c r="B107" s="32"/>
      <c r="L107" s="32"/>
    </row>
    <row r="108" spans="2:12" s="1" customFormat="1" ht="6.95" customHeight="1" hidden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2"/>
    </row>
    <row r="109" ht="11.25" hidden="1"/>
    <row r="110" ht="11.25" hidden="1"/>
    <row r="111" ht="11.25" hidden="1"/>
    <row r="112" spans="2:12" s="1" customFormat="1" ht="6.9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2"/>
    </row>
    <row r="113" spans="2:12" s="1" customFormat="1" ht="24.95" customHeight="1">
      <c r="B113" s="32"/>
      <c r="C113" s="21" t="s">
        <v>302</v>
      </c>
      <c r="L113" s="32"/>
    </row>
    <row r="114" spans="2:12" s="1" customFormat="1" ht="6.95" customHeight="1">
      <c r="B114" s="32"/>
      <c r="L114" s="32"/>
    </row>
    <row r="115" spans="2:12" s="1" customFormat="1" ht="12" customHeight="1">
      <c r="B115" s="32"/>
      <c r="C115" s="27" t="s">
        <v>17</v>
      </c>
      <c r="L115" s="32"/>
    </row>
    <row r="116" spans="2:12" s="1" customFormat="1" ht="16.5" customHeight="1">
      <c r="B116" s="32"/>
      <c r="E116" s="255" t="str">
        <f>E7</f>
        <v>Roblín - kanalizace</v>
      </c>
      <c r="F116" s="256"/>
      <c r="G116" s="256"/>
      <c r="H116" s="256"/>
      <c r="L116" s="32"/>
    </row>
    <row r="117" spans="2:12" s="1" customFormat="1" ht="12" customHeight="1">
      <c r="B117" s="32"/>
      <c r="C117" s="27" t="s">
        <v>124</v>
      </c>
      <c r="L117" s="32"/>
    </row>
    <row r="118" spans="2:12" s="1" customFormat="1" ht="16.5" customHeight="1">
      <c r="B118" s="32"/>
      <c r="E118" s="213" t="str">
        <f>E9</f>
        <v>001 - SO-02.1 Gravitační kanalizace - Roblín</v>
      </c>
      <c r="F118" s="257"/>
      <c r="G118" s="257"/>
      <c r="H118" s="257"/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22</v>
      </c>
      <c r="F120" s="25" t="str">
        <f>F12</f>
        <v>Roblín</v>
      </c>
      <c r="I120" s="27" t="s">
        <v>24</v>
      </c>
      <c r="J120" s="52" t="str">
        <f>IF(J12="","",J12)</f>
        <v>30. 7. 2023</v>
      </c>
      <c r="L120" s="32"/>
    </row>
    <row r="121" spans="2:12" s="1" customFormat="1" ht="6.95" customHeight="1">
      <c r="B121" s="32"/>
      <c r="L121" s="32"/>
    </row>
    <row r="122" spans="2:12" s="1" customFormat="1" ht="40.15" customHeight="1">
      <c r="B122" s="32"/>
      <c r="C122" s="27" t="s">
        <v>27</v>
      </c>
      <c r="F122" s="25" t="str">
        <f>E15</f>
        <v>Obec Roblín</v>
      </c>
      <c r="I122" s="27" t="s">
        <v>33</v>
      </c>
      <c r="J122" s="30" t="str">
        <f>E21</f>
        <v>Vodohospodářské imženýrské služby a.s.</v>
      </c>
      <c r="L122" s="32"/>
    </row>
    <row r="123" spans="2:12" s="1" customFormat="1" ht="15.2" customHeight="1">
      <c r="B123" s="32"/>
      <c r="C123" s="27" t="s">
        <v>31</v>
      </c>
      <c r="F123" s="25" t="str">
        <f>IF(E18="","",E18)</f>
        <v>Vyplň údaj</v>
      </c>
      <c r="I123" s="27" t="s">
        <v>36</v>
      </c>
      <c r="J123" s="30" t="str">
        <f>E24</f>
        <v xml:space="preserve"> 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18"/>
      <c r="C125" s="119" t="s">
        <v>303</v>
      </c>
      <c r="D125" s="120" t="s">
        <v>64</v>
      </c>
      <c r="E125" s="120" t="s">
        <v>60</v>
      </c>
      <c r="F125" s="120" t="s">
        <v>61</v>
      </c>
      <c r="G125" s="120" t="s">
        <v>304</v>
      </c>
      <c r="H125" s="120" t="s">
        <v>305</v>
      </c>
      <c r="I125" s="120" t="s">
        <v>306</v>
      </c>
      <c r="J125" s="121" t="s">
        <v>289</v>
      </c>
      <c r="K125" s="122" t="s">
        <v>307</v>
      </c>
      <c r="L125" s="118"/>
      <c r="M125" s="59" t="s">
        <v>1</v>
      </c>
      <c r="N125" s="60" t="s">
        <v>43</v>
      </c>
      <c r="O125" s="60" t="s">
        <v>308</v>
      </c>
      <c r="P125" s="60" t="s">
        <v>309</v>
      </c>
      <c r="Q125" s="60" t="s">
        <v>310</v>
      </c>
      <c r="R125" s="60" t="s">
        <v>311</v>
      </c>
      <c r="S125" s="60" t="s">
        <v>312</v>
      </c>
      <c r="T125" s="61" t="s">
        <v>313</v>
      </c>
    </row>
    <row r="126" spans="2:63" s="1" customFormat="1" ht="22.9" customHeight="1">
      <c r="B126" s="32"/>
      <c r="C126" s="64" t="s">
        <v>314</v>
      </c>
      <c r="J126" s="123">
        <f>BK126</f>
        <v>0</v>
      </c>
      <c r="L126" s="32"/>
      <c r="M126" s="62"/>
      <c r="N126" s="53"/>
      <c r="O126" s="53"/>
      <c r="P126" s="124">
        <f>P127</f>
        <v>0</v>
      </c>
      <c r="Q126" s="53"/>
      <c r="R126" s="124">
        <f>R127</f>
        <v>976.51471719</v>
      </c>
      <c r="S126" s="53"/>
      <c r="T126" s="125">
        <f>T127</f>
        <v>1064.0017160000002</v>
      </c>
      <c r="AT126" s="17" t="s">
        <v>78</v>
      </c>
      <c r="AU126" s="17" t="s">
        <v>291</v>
      </c>
      <c r="BK126" s="126">
        <f>BK127</f>
        <v>0</v>
      </c>
    </row>
    <row r="127" spans="2:63" s="11" customFormat="1" ht="25.9" customHeight="1">
      <c r="B127" s="127"/>
      <c r="D127" s="128" t="s">
        <v>78</v>
      </c>
      <c r="E127" s="129" t="s">
        <v>315</v>
      </c>
      <c r="F127" s="129" t="s">
        <v>316</v>
      </c>
      <c r="I127" s="130"/>
      <c r="J127" s="131">
        <f>BK127</f>
        <v>0</v>
      </c>
      <c r="L127" s="127"/>
      <c r="M127" s="132"/>
      <c r="P127" s="133">
        <f>P128+P477+P487+P494+P544+P603+P748+P814+P875</f>
        <v>0</v>
      </c>
      <c r="R127" s="133">
        <f>R128+R477+R487+R494+R544+R603+R748+R814+R875</f>
        <v>976.51471719</v>
      </c>
      <c r="T127" s="134">
        <f>T128+T477+T487+T494+T544+T603+T748+T814+T875</f>
        <v>1064.0017160000002</v>
      </c>
      <c r="AR127" s="128" t="s">
        <v>21</v>
      </c>
      <c r="AT127" s="135" t="s">
        <v>78</v>
      </c>
      <c r="AU127" s="135" t="s">
        <v>79</v>
      </c>
      <c r="AY127" s="128" t="s">
        <v>317</v>
      </c>
      <c r="BK127" s="136">
        <f>BK128+BK477+BK487+BK494+BK544+BK603+BK748+BK814+BK875</f>
        <v>0</v>
      </c>
    </row>
    <row r="128" spans="2:63" s="11" customFormat="1" ht="22.9" customHeight="1">
      <c r="B128" s="127"/>
      <c r="D128" s="128" t="s">
        <v>78</v>
      </c>
      <c r="E128" s="137" t="s">
        <v>21</v>
      </c>
      <c r="F128" s="137" t="s">
        <v>318</v>
      </c>
      <c r="I128" s="130"/>
      <c r="J128" s="138">
        <f>BK128</f>
        <v>0</v>
      </c>
      <c r="L128" s="127"/>
      <c r="M128" s="132"/>
      <c r="P128" s="133">
        <f>SUM(P129:P476)</f>
        <v>0</v>
      </c>
      <c r="R128" s="133">
        <f>SUM(R129:R476)</f>
        <v>13.29278809</v>
      </c>
      <c r="T128" s="134">
        <f>SUM(T129:T476)</f>
        <v>1026.2229960000002</v>
      </c>
      <c r="AR128" s="128" t="s">
        <v>21</v>
      </c>
      <c r="AT128" s="135" t="s">
        <v>78</v>
      </c>
      <c r="AU128" s="135" t="s">
        <v>21</v>
      </c>
      <c r="AY128" s="128" t="s">
        <v>317</v>
      </c>
      <c r="BK128" s="136">
        <f>SUM(BK129:BK476)</f>
        <v>0</v>
      </c>
    </row>
    <row r="129" spans="2:65" s="1" customFormat="1" ht="24.2" customHeight="1">
      <c r="B129" s="32"/>
      <c r="C129" s="139" t="s">
        <v>21</v>
      </c>
      <c r="D129" s="139" t="s">
        <v>319</v>
      </c>
      <c r="E129" s="140" t="s">
        <v>320</v>
      </c>
      <c r="F129" s="141" t="s">
        <v>321</v>
      </c>
      <c r="G129" s="142" t="s">
        <v>154</v>
      </c>
      <c r="H129" s="143">
        <v>575.064</v>
      </c>
      <c r="I129" s="144"/>
      <c r="J129" s="145">
        <f>ROUND(I129*H129,1)</f>
        <v>0</v>
      </c>
      <c r="K129" s="146"/>
      <c r="L129" s="32"/>
      <c r="M129" s="147" t="s">
        <v>1</v>
      </c>
      <c r="N129" s="148" t="s">
        <v>44</v>
      </c>
      <c r="P129" s="149">
        <f>O129*H129</f>
        <v>0</v>
      </c>
      <c r="Q129" s="149">
        <v>0</v>
      </c>
      <c r="R129" s="149">
        <f>Q129*H129</f>
        <v>0</v>
      </c>
      <c r="S129" s="149">
        <v>0.17</v>
      </c>
      <c r="T129" s="150">
        <f>S129*H129</f>
        <v>97.76088</v>
      </c>
      <c r="AR129" s="151" t="s">
        <v>219</v>
      </c>
      <c r="AT129" s="151" t="s">
        <v>319</v>
      </c>
      <c r="AU129" s="151" t="s">
        <v>88</v>
      </c>
      <c r="AY129" s="17" t="s">
        <v>317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7" t="s">
        <v>21</v>
      </c>
      <c r="BK129" s="152">
        <f>ROUND(I129*H129,1)</f>
        <v>0</v>
      </c>
      <c r="BL129" s="17" t="s">
        <v>219</v>
      </c>
      <c r="BM129" s="151" t="s">
        <v>322</v>
      </c>
    </row>
    <row r="130" spans="2:51" s="12" customFormat="1" ht="11.25">
      <c r="B130" s="153"/>
      <c r="D130" s="154" t="s">
        <v>323</v>
      </c>
      <c r="E130" s="155" t="s">
        <v>1</v>
      </c>
      <c r="F130" s="156" t="s">
        <v>324</v>
      </c>
      <c r="H130" s="155" t="s">
        <v>1</v>
      </c>
      <c r="I130" s="157"/>
      <c r="L130" s="153"/>
      <c r="M130" s="158"/>
      <c r="T130" s="159"/>
      <c r="AT130" s="155" t="s">
        <v>323</v>
      </c>
      <c r="AU130" s="155" t="s">
        <v>88</v>
      </c>
      <c r="AV130" s="12" t="s">
        <v>21</v>
      </c>
      <c r="AW130" s="12" t="s">
        <v>35</v>
      </c>
      <c r="AX130" s="12" t="s">
        <v>79</v>
      </c>
      <c r="AY130" s="155" t="s">
        <v>317</v>
      </c>
    </row>
    <row r="131" spans="2:51" s="12" customFormat="1" ht="11.25">
      <c r="B131" s="153"/>
      <c r="D131" s="154" t="s">
        <v>323</v>
      </c>
      <c r="E131" s="155" t="s">
        <v>1</v>
      </c>
      <c r="F131" s="156" t="s">
        <v>325</v>
      </c>
      <c r="H131" s="155" t="s">
        <v>1</v>
      </c>
      <c r="I131" s="157"/>
      <c r="L131" s="153"/>
      <c r="M131" s="158"/>
      <c r="T131" s="159"/>
      <c r="AT131" s="155" t="s">
        <v>323</v>
      </c>
      <c r="AU131" s="155" t="s">
        <v>88</v>
      </c>
      <c r="AV131" s="12" t="s">
        <v>21</v>
      </c>
      <c r="AW131" s="12" t="s">
        <v>35</v>
      </c>
      <c r="AX131" s="12" t="s">
        <v>79</v>
      </c>
      <c r="AY131" s="155" t="s">
        <v>317</v>
      </c>
    </row>
    <row r="132" spans="2:51" s="13" customFormat="1" ht="11.25">
      <c r="B132" s="160"/>
      <c r="D132" s="154" t="s">
        <v>323</v>
      </c>
      <c r="E132" s="161" t="s">
        <v>1</v>
      </c>
      <c r="F132" s="162" t="s">
        <v>326</v>
      </c>
      <c r="H132" s="163">
        <v>414.696</v>
      </c>
      <c r="I132" s="164"/>
      <c r="L132" s="160"/>
      <c r="M132" s="165"/>
      <c r="T132" s="166"/>
      <c r="AT132" s="161" t="s">
        <v>323</v>
      </c>
      <c r="AU132" s="161" t="s">
        <v>88</v>
      </c>
      <c r="AV132" s="13" t="s">
        <v>88</v>
      </c>
      <c r="AW132" s="13" t="s">
        <v>35</v>
      </c>
      <c r="AX132" s="13" t="s">
        <v>79</v>
      </c>
      <c r="AY132" s="161" t="s">
        <v>317</v>
      </c>
    </row>
    <row r="133" spans="2:51" s="13" customFormat="1" ht="11.25">
      <c r="B133" s="160"/>
      <c r="D133" s="154" t="s">
        <v>323</v>
      </c>
      <c r="E133" s="161" t="s">
        <v>1</v>
      </c>
      <c r="F133" s="162" t="s">
        <v>327</v>
      </c>
      <c r="H133" s="163">
        <v>25</v>
      </c>
      <c r="I133" s="164"/>
      <c r="L133" s="160"/>
      <c r="M133" s="165"/>
      <c r="T133" s="166"/>
      <c r="AT133" s="161" t="s">
        <v>323</v>
      </c>
      <c r="AU133" s="161" t="s">
        <v>88</v>
      </c>
      <c r="AV133" s="13" t="s">
        <v>88</v>
      </c>
      <c r="AW133" s="13" t="s">
        <v>35</v>
      </c>
      <c r="AX133" s="13" t="s">
        <v>79</v>
      </c>
      <c r="AY133" s="161" t="s">
        <v>317</v>
      </c>
    </row>
    <row r="134" spans="2:51" s="12" customFormat="1" ht="11.25">
      <c r="B134" s="153"/>
      <c r="D134" s="154" t="s">
        <v>323</v>
      </c>
      <c r="E134" s="155" t="s">
        <v>1</v>
      </c>
      <c r="F134" s="156" t="s">
        <v>328</v>
      </c>
      <c r="H134" s="155" t="s">
        <v>1</v>
      </c>
      <c r="I134" s="157"/>
      <c r="L134" s="153"/>
      <c r="M134" s="158"/>
      <c r="T134" s="159"/>
      <c r="AT134" s="155" t="s">
        <v>323</v>
      </c>
      <c r="AU134" s="155" t="s">
        <v>88</v>
      </c>
      <c r="AV134" s="12" t="s">
        <v>21</v>
      </c>
      <c r="AW134" s="12" t="s">
        <v>35</v>
      </c>
      <c r="AX134" s="12" t="s">
        <v>79</v>
      </c>
      <c r="AY134" s="155" t="s">
        <v>317</v>
      </c>
    </row>
    <row r="135" spans="2:51" s="13" customFormat="1" ht="11.25">
      <c r="B135" s="160"/>
      <c r="D135" s="154" t="s">
        <v>323</v>
      </c>
      <c r="E135" s="161" t="s">
        <v>1</v>
      </c>
      <c r="F135" s="162" t="s">
        <v>329</v>
      </c>
      <c r="H135" s="163">
        <v>36</v>
      </c>
      <c r="I135" s="164"/>
      <c r="L135" s="160"/>
      <c r="M135" s="165"/>
      <c r="T135" s="166"/>
      <c r="AT135" s="161" t="s">
        <v>323</v>
      </c>
      <c r="AU135" s="161" t="s">
        <v>88</v>
      </c>
      <c r="AV135" s="13" t="s">
        <v>88</v>
      </c>
      <c r="AW135" s="13" t="s">
        <v>35</v>
      </c>
      <c r="AX135" s="13" t="s">
        <v>79</v>
      </c>
      <c r="AY135" s="161" t="s">
        <v>317</v>
      </c>
    </row>
    <row r="136" spans="2:51" s="13" customFormat="1" ht="11.25">
      <c r="B136" s="160"/>
      <c r="D136" s="154" t="s">
        <v>323</v>
      </c>
      <c r="E136" s="161" t="s">
        <v>1</v>
      </c>
      <c r="F136" s="162" t="s">
        <v>330</v>
      </c>
      <c r="H136" s="163">
        <v>2.5</v>
      </c>
      <c r="I136" s="164"/>
      <c r="L136" s="160"/>
      <c r="M136" s="165"/>
      <c r="T136" s="166"/>
      <c r="AT136" s="161" t="s">
        <v>323</v>
      </c>
      <c r="AU136" s="161" t="s">
        <v>88</v>
      </c>
      <c r="AV136" s="13" t="s">
        <v>88</v>
      </c>
      <c r="AW136" s="13" t="s">
        <v>35</v>
      </c>
      <c r="AX136" s="13" t="s">
        <v>79</v>
      </c>
      <c r="AY136" s="161" t="s">
        <v>317</v>
      </c>
    </row>
    <row r="137" spans="2:51" s="12" customFormat="1" ht="11.25">
      <c r="B137" s="153"/>
      <c r="D137" s="154" t="s">
        <v>323</v>
      </c>
      <c r="E137" s="155" t="s">
        <v>1</v>
      </c>
      <c r="F137" s="156" t="s">
        <v>331</v>
      </c>
      <c r="H137" s="155" t="s">
        <v>1</v>
      </c>
      <c r="I137" s="157"/>
      <c r="L137" s="153"/>
      <c r="M137" s="158"/>
      <c r="T137" s="159"/>
      <c r="AT137" s="155" t="s">
        <v>323</v>
      </c>
      <c r="AU137" s="155" t="s">
        <v>88</v>
      </c>
      <c r="AV137" s="12" t="s">
        <v>21</v>
      </c>
      <c r="AW137" s="12" t="s">
        <v>35</v>
      </c>
      <c r="AX137" s="12" t="s">
        <v>79</v>
      </c>
      <c r="AY137" s="155" t="s">
        <v>317</v>
      </c>
    </row>
    <row r="138" spans="2:51" s="13" customFormat="1" ht="11.25">
      <c r="B138" s="160"/>
      <c r="D138" s="154" t="s">
        <v>323</v>
      </c>
      <c r="E138" s="161" t="s">
        <v>1</v>
      </c>
      <c r="F138" s="162" t="s">
        <v>332</v>
      </c>
      <c r="H138" s="163">
        <v>94.368</v>
      </c>
      <c r="I138" s="164"/>
      <c r="L138" s="160"/>
      <c r="M138" s="165"/>
      <c r="T138" s="166"/>
      <c r="AT138" s="161" t="s">
        <v>323</v>
      </c>
      <c r="AU138" s="161" t="s">
        <v>88</v>
      </c>
      <c r="AV138" s="13" t="s">
        <v>88</v>
      </c>
      <c r="AW138" s="13" t="s">
        <v>35</v>
      </c>
      <c r="AX138" s="13" t="s">
        <v>79</v>
      </c>
      <c r="AY138" s="161" t="s">
        <v>317</v>
      </c>
    </row>
    <row r="139" spans="2:51" s="13" customFormat="1" ht="11.25">
      <c r="B139" s="160"/>
      <c r="D139" s="154" t="s">
        <v>323</v>
      </c>
      <c r="E139" s="161" t="s">
        <v>1</v>
      </c>
      <c r="F139" s="162" t="s">
        <v>330</v>
      </c>
      <c r="H139" s="163">
        <v>2.5</v>
      </c>
      <c r="I139" s="164"/>
      <c r="L139" s="160"/>
      <c r="M139" s="165"/>
      <c r="T139" s="166"/>
      <c r="AT139" s="161" t="s">
        <v>323</v>
      </c>
      <c r="AU139" s="161" t="s">
        <v>88</v>
      </c>
      <c r="AV139" s="13" t="s">
        <v>88</v>
      </c>
      <c r="AW139" s="13" t="s">
        <v>35</v>
      </c>
      <c r="AX139" s="13" t="s">
        <v>79</v>
      </c>
      <c r="AY139" s="161" t="s">
        <v>317</v>
      </c>
    </row>
    <row r="140" spans="2:51" s="14" customFormat="1" ht="11.25">
      <c r="B140" s="167"/>
      <c r="D140" s="154" t="s">
        <v>323</v>
      </c>
      <c r="E140" s="168" t="s">
        <v>268</v>
      </c>
      <c r="F140" s="169" t="s">
        <v>333</v>
      </c>
      <c r="H140" s="170">
        <v>575.0640000000001</v>
      </c>
      <c r="I140" s="171"/>
      <c r="L140" s="167"/>
      <c r="M140" s="172"/>
      <c r="T140" s="173"/>
      <c r="AT140" s="168" t="s">
        <v>323</v>
      </c>
      <c r="AU140" s="168" t="s">
        <v>88</v>
      </c>
      <c r="AV140" s="14" t="s">
        <v>190</v>
      </c>
      <c r="AW140" s="14" t="s">
        <v>35</v>
      </c>
      <c r="AX140" s="14" t="s">
        <v>79</v>
      </c>
      <c r="AY140" s="168" t="s">
        <v>317</v>
      </c>
    </row>
    <row r="141" spans="2:51" s="15" customFormat="1" ht="11.25">
      <c r="B141" s="174"/>
      <c r="D141" s="154" t="s">
        <v>323</v>
      </c>
      <c r="E141" s="175" t="s">
        <v>1</v>
      </c>
      <c r="F141" s="176" t="s">
        <v>334</v>
      </c>
      <c r="H141" s="177">
        <v>575.0640000000001</v>
      </c>
      <c r="I141" s="178"/>
      <c r="L141" s="174"/>
      <c r="M141" s="179"/>
      <c r="T141" s="180"/>
      <c r="AT141" s="175" t="s">
        <v>323</v>
      </c>
      <c r="AU141" s="175" t="s">
        <v>88</v>
      </c>
      <c r="AV141" s="15" t="s">
        <v>219</v>
      </c>
      <c r="AW141" s="15" t="s">
        <v>35</v>
      </c>
      <c r="AX141" s="15" t="s">
        <v>21</v>
      </c>
      <c r="AY141" s="175" t="s">
        <v>317</v>
      </c>
    </row>
    <row r="142" spans="2:65" s="1" customFormat="1" ht="24.2" customHeight="1">
      <c r="B142" s="32"/>
      <c r="C142" s="139" t="s">
        <v>88</v>
      </c>
      <c r="D142" s="139" t="s">
        <v>319</v>
      </c>
      <c r="E142" s="140" t="s">
        <v>335</v>
      </c>
      <c r="F142" s="141" t="s">
        <v>336</v>
      </c>
      <c r="G142" s="142" t="s">
        <v>154</v>
      </c>
      <c r="H142" s="143">
        <v>1455.704</v>
      </c>
      <c r="I142" s="144"/>
      <c r="J142" s="145">
        <f>ROUND(I142*H142,1)</f>
        <v>0</v>
      </c>
      <c r="K142" s="146"/>
      <c r="L142" s="32"/>
      <c r="M142" s="147" t="s">
        <v>1</v>
      </c>
      <c r="N142" s="148" t="s">
        <v>44</v>
      </c>
      <c r="P142" s="149">
        <f>O142*H142</f>
        <v>0</v>
      </c>
      <c r="Q142" s="149">
        <v>0</v>
      </c>
      <c r="R142" s="149">
        <f>Q142*H142</f>
        <v>0</v>
      </c>
      <c r="S142" s="149">
        <v>0.29</v>
      </c>
      <c r="T142" s="150">
        <f>S142*H142</f>
        <v>422.15415999999993</v>
      </c>
      <c r="AR142" s="151" t="s">
        <v>219</v>
      </c>
      <c r="AT142" s="151" t="s">
        <v>319</v>
      </c>
      <c r="AU142" s="151" t="s">
        <v>88</v>
      </c>
      <c r="AY142" s="17" t="s">
        <v>317</v>
      </c>
      <c r="BE142" s="152">
        <f>IF(N142="základní",J142,0)</f>
        <v>0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7" t="s">
        <v>21</v>
      </c>
      <c r="BK142" s="152">
        <f>ROUND(I142*H142,1)</f>
        <v>0</v>
      </c>
      <c r="BL142" s="17" t="s">
        <v>219</v>
      </c>
      <c r="BM142" s="151" t="s">
        <v>337</v>
      </c>
    </row>
    <row r="143" spans="2:51" s="12" customFormat="1" ht="11.25">
      <c r="B143" s="153"/>
      <c r="D143" s="154" t="s">
        <v>323</v>
      </c>
      <c r="E143" s="155" t="s">
        <v>1</v>
      </c>
      <c r="F143" s="156" t="s">
        <v>338</v>
      </c>
      <c r="H143" s="155" t="s">
        <v>1</v>
      </c>
      <c r="I143" s="157"/>
      <c r="L143" s="153"/>
      <c r="M143" s="158"/>
      <c r="T143" s="159"/>
      <c r="AT143" s="155" t="s">
        <v>323</v>
      </c>
      <c r="AU143" s="155" t="s">
        <v>88</v>
      </c>
      <c r="AV143" s="12" t="s">
        <v>21</v>
      </c>
      <c r="AW143" s="12" t="s">
        <v>35</v>
      </c>
      <c r="AX143" s="12" t="s">
        <v>79</v>
      </c>
      <c r="AY143" s="155" t="s">
        <v>317</v>
      </c>
    </row>
    <row r="144" spans="2:51" s="13" customFormat="1" ht="11.25">
      <c r="B144" s="160"/>
      <c r="D144" s="154" t="s">
        <v>323</v>
      </c>
      <c r="E144" s="161" t="s">
        <v>1</v>
      </c>
      <c r="F144" s="162" t="s">
        <v>152</v>
      </c>
      <c r="H144" s="163">
        <v>437.54</v>
      </c>
      <c r="I144" s="164"/>
      <c r="L144" s="160"/>
      <c r="M144" s="165"/>
      <c r="T144" s="166"/>
      <c r="AT144" s="161" t="s">
        <v>323</v>
      </c>
      <c r="AU144" s="161" t="s">
        <v>88</v>
      </c>
      <c r="AV144" s="13" t="s">
        <v>88</v>
      </c>
      <c r="AW144" s="13" t="s">
        <v>35</v>
      </c>
      <c r="AX144" s="13" t="s">
        <v>79</v>
      </c>
      <c r="AY144" s="161" t="s">
        <v>317</v>
      </c>
    </row>
    <row r="145" spans="2:51" s="14" customFormat="1" ht="11.25">
      <c r="B145" s="167"/>
      <c r="D145" s="154" t="s">
        <v>323</v>
      </c>
      <c r="E145" s="168" t="s">
        <v>264</v>
      </c>
      <c r="F145" s="169" t="s">
        <v>333</v>
      </c>
      <c r="H145" s="170">
        <v>437.54</v>
      </c>
      <c r="I145" s="171"/>
      <c r="L145" s="167"/>
      <c r="M145" s="172"/>
      <c r="T145" s="173"/>
      <c r="AT145" s="168" t="s">
        <v>323</v>
      </c>
      <c r="AU145" s="168" t="s">
        <v>88</v>
      </c>
      <c r="AV145" s="14" t="s">
        <v>190</v>
      </c>
      <c r="AW145" s="14" t="s">
        <v>35</v>
      </c>
      <c r="AX145" s="14" t="s">
        <v>79</v>
      </c>
      <c r="AY145" s="168" t="s">
        <v>317</v>
      </c>
    </row>
    <row r="146" spans="2:51" s="12" customFormat="1" ht="11.25">
      <c r="B146" s="153"/>
      <c r="D146" s="154" t="s">
        <v>323</v>
      </c>
      <c r="E146" s="155" t="s">
        <v>1</v>
      </c>
      <c r="F146" s="156" t="s">
        <v>339</v>
      </c>
      <c r="H146" s="155" t="s">
        <v>1</v>
      </c>
      <c r="I146" s="157"/>
      <c r="L146" s="153"/>
      <c r="M146" s="158"/>
      <c r="T146" s="159"/>
      <c r="AT146" s="155" t="s">
        <v>323</v>
      </c>
      <c r="AU146" s="155" t="s">
        <v>88</v>
      </c>
      <c r="AV146" s="12" t="s">
        <v>21</v>
      </c>
      <c r="AW146" s="12" t="s">
        <v>35</v>
      </c>
      <c r="AX146" s="12" t="s">
        <v>79</v>
      </c>
      <c r="AY146" s="155" t="s">
        <v>317</v>
      </c>
    </row>
    <row r="147" spans="2:51" s="13" customFormat="1" ht="11.25">
      <c r="B147" s="160"/>
      <c r="D147" s="154" t="s">
        <v>323</v>
      </c>
      <c r="E147" s="161" t="s">
        <v>1</v>
      </c>
      <c r="F147" s="162" t="s">
        <v>159</v>
      </c>
      <c r="H147" s="163">
        <v>580.624</v>
      </c>
      <c r="I147" s="164"/>
      <c r="L147" s="160"/>
      <c r="M147" s="165"/>
      <c r="T147" s="166"/>
      <c r="AT147" s="161" t="s">
        <v>323</v>
      </c>
      <c r="AU147" s="161" t="s">
        <v>88</v>
      </c>
      <c r="AV147" s="13" t="s">
        <v>88</v>
      </c>
      <c r="AW147" s="13" t="s">
        <v>35</v>
      </c>
      <c r="AX147" s="13" t="s">
        <v>79</v>
      </c>
      <c r="AY147" s="161" t="s">
        <v>317</v>
      </c>
    </row>
    <row r="148" spans="2:51" s="14" customFormat="1" ht="11.25">
      <c r="B148" s="167"/>
      <c r="D148" s="154" t="s">
        <v>323</v>
      </c>
      <c r="E148" s="168" t="s">
        <v>266</v>
      </c>
      <c r="F148" s="169" t="s">
        <v>333</v>
      </c>
      <c r="H148" s="170">
        <v>580.624</v>
      </c>
      <c r="I148" s="171"/>
      <c r="L148" s="167"/>
      <c r="M148" s="172"/>
      <c r="T148" s="173"/>
      <c r="AT148" s="168" t="s">
        <v>323</v>
      </c>
      <c r="AU148" s="168" t="s">
        <v>88</v>
      </c>
      <c r="AV148" s="14" t="s">
        <v>190</v>
      </c>
      <c r="AW148" s="14" t="s">
        <v>35</v>
      </c>
      <c r="AX148" s="14" t="s">
        <v>79</v>
      </c>
      <c r="AY148" s="168" t="s">
        <v>317</v>
      </c>
    </row>
    <row r="149" spans="2:51" s="12" customFormat="1" ht="11.25">
      <c r="B149" s="153"/>
      <c r="D149" s="154" t="s">
        <v>323</v>
      </c>
      <c r="E149" s="155" t="s">
        <v>1</v>
      </c>
      <c r="F149" s="156" t="s">
        <v>340</v>
      </c>
      <c r="H149" s="155" t="s">
        <v>1</v>
      </c>
      <c r="I149" s="157"/>
      <c r="L149" s="153"/>
      <c r="M149" s="158"/>
      <c r="T149" s="159"/>
      <c r="AT149" s="155" t="s">
        <v>323</v>
      </c>
      <c r="AU149" s="155" t="s">
        <v>88</v>
      </c>
      <c r="AV149" s="12" t="s">
        <v>21</v>
      </c>
      <c r="AW149" s="12" t="s">
        <v>35</v>
      </c>
      <c r="AX149" s="12" t="s">
        <v>79</v>
      </c>
      <c r="AY149" s="155" t="s">
        <v>317</v>
      </c>
    </row>
    <row r="150" spans="2:51" s="13" customFormat="1" ht="11.25">
      <c r="B150" s="160"/>
      <c r="D150" s="154" t="s">
        <v>323</v>
      </c>
      <c r="E150" s="161" t="s">
        <v>1</v>
      </c>
      <c r="F150" s="162" t="s">
        <v>186</v>
      </c>
      <c r="H150" s="163">
        <v>437.54</v>
      </c>
      <c r="I150" s="164"/>
      <c r="L150" s="160"/>
      <c r="M150" s="165"/>
      <c r="T150" s="166"/>
      <c r="AT150" s="161" t="s">
        <v>323</v>
      </c>
      <c r="AU150" s="161" t="s">
        <v>88</v>
      </c>
      <c r="AV150" s="13" t="s">
        <v>88</v>
      </c>
      <c r="AW150" s="13" t="s">
        <v>35</v>
      </c>
      <c r="AX150" s="13" t="s">
        <v>79</v>
      </c>
      <c r="AY150" s="161" t="s">
        <v>317</v>
      </c>
    </row>
    <row r="151" spans="2:51" s="14" customFormat="1" ht="11.25">
      <c r="B151" s="167"/>
      <c r="D151" s="154" t="s">
        <v>323</v>
      </c>
      <c r="E151" s="168" t="s">
        <v>1</v>
      </c>
      <c r="F151" s="169" t="s">
        <v>333</v>
      </c>
      <c r="H151" s="170">
        <v>437.54</v>
      </c>
      <c r="I151" s="171"/>
      <c r="L151" s="167"/>
      <c r="M151" s="172"/>
      <c r="T151" s="173"/>
      <c r="AT151" s="168" t="s">
        <v>323</v>
      </c>
      <c r="AU151" s="168" t="s">
        <v>88</v>
      </c>
      <c r="AV151" s="14" t="s">
        <v>190</v>
      </c>
      <c r="AW151" s="14" t="s">
        <v>35</v>
      </c>
      <c r="AX151" s="14" t="s">
        <v>79</v>
      </c>
      <c r="AY151" s="168" t="s">
        <v>317</v>
      </c>
    </row>
    <row r="152" spans="2:51" s="15" customFormat="1" ht="11.25">
      <c r="B152" s="174"/>
      <c r="D152" s="154" t="s">
        <v>323</v>
      </c>
      <c r="E152" s="175" t="s">
        <v>1</v>
      </c>
      <c r="F152" s="176" t="s">
        <v>334</v>
      </c>
      <c r="H152" s="177">
        <v>1455.704</v>
      </c>
      <c r="I152" s="178"/>
      <c r="L152" s="174"/>
      <c r="M152" s="179"/>
      <c r="T152" s="180"/>
      <c r="AT152" s="175" t="s">
        <v>323</v>
      </c>
      <c r="AU152" s="175" t="s">
        <v>88</v>
      </c>
      <c r="AV152" s="15" t="s">
        <v>219</v>
      </c>
      <c r="AW152" s="15" t="s">
        <v>35</v>
      </c>
      <c r="AX152" s="15" t="s">
        <v>21</v>
      </c>
      <c r="AY152" s="175" t="s">
        <v>317</v>
      </c>
    </row>
    <row r="153" spans="2:65" s="1" customFormat="1" ht="24.2" customHeight="1">
      <c r="B153" s="32"/>
      <c r="C153" s="139" t="s">
        <v>190</v>
      </c>
      <c r="D153" s="139" t="s">
        <v>319</v>
      </c>
      <c r="E153" s="140" t="s">
        <v>341</v>
      </c>
      <c r="F153" s="141" t="s">
        <v>342</v>
      </c>
      <c r="G153" s="142" t="s">
        <v>154</v>
      </c>
      <c r="H153" s="143">
        <v>79.024</v>
      </c>
      <c r="I153" s="144"/>
      <c r="J153" s="145">
        <f>ROUND(I153*H153,1)</f>
        <v>0</v>
      </c>
      <c r="K153" s="146"/>
      <c r="L153" s="32"/>
      <c r="M153" s="147" t="s">
        <v>1</v>
      </c>
      <c r="N153" s="148" t="s">
        <v>44</v>
      </c>
      <c r="P153" s="149">
        <f>O153*H153</f>
        <v>0</v>
      </c>
      <c r="Q153" s="149">
        <v>0</v>
      </c>
      <c r="R153" s="149">
        <f>Q153*H153</f>
        <v>0</v>
      </c>
      <c r="S153" s="149">
        <v>0.098</v>
      </c>
      <c r="T153" s="150">
        <f>S153*H153</f>
        <v>7.744352</v>
      </c>
      <c r="AR153" s="151" t="s">
        <v>219</v>
      </c>
      <c r="AT153" s="151" t="s">
        <v>319</v>
      </c>
      <c r="AU153" s="151" t="s">
        <v>88</v>
      </c>
      <c r="AY153" s="17" t="s">
        <v>317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7" t="s">
        <v>21</v>
      </c>
      <c r="BK153" s="152">
        <f>ROUND(I153*H153,1)</f>
        <v>0</v>
      </c>
      <c r="BL153" s="17" t="s">
        <v>219</v>
      </c>
      <c r="BM153" s="151" t="s">
        <v>343</v>
      </c>
    </row>
    <row r="154" spans="2:51" s="12" customFormat="1" ht="11.25">
      <c r="B154" s="153"/>
      <c r="D154" s="154" t="s">
        <v>323</v>
      </c>
      <c r="E154" s="155" t="s">
        <v>1</v>
      </c>
      <c r="F154" s="156" t="s">
        <v>344</v>
      </c>
      <c r="H154" s="155" t="s">
        <v>1</v>
      </c>
      <c r="I154" s="157"/>
      <c r="L154" s="153"/>
      <c r="M154" s="158"/>
      <c r="T154" s="159"/>
      <c r="AT154" s="155" t="s">
        <v>323</v>
      </c>
      <c r="AU154" s="155" t="s">
        <v>88</v>
      </c>
      <c r="AV154" s="12" t="s">
        <v>21</v>
      </c>
      <c r="AW154" s="12" t="s">
        <v>35</v>
      </c>
      <c r="AX154" s="12" t="s">
        <v>79</v>
      </c>
      <c r="AY154" s="155" t="s">
        <v>317</v>
      </c>
    </row>
    <row r="155" spans="2:51" s="12" customFormat="1" ht="11.25">
      <c r="B155" s="153"/>
      <c r="D155" s="154" t="s">
        <v>323</v>
      </c>
      <c r="E155" s="155" t="s">
        <v>1</v>
      </c>
      <c r="F155" s="156" t="s">
        <v>331</v>
      </c>
      <c r="H155" s="155" t="s">
        <v>1</v>
      </c>
      <c r="I155" s="157"/>
      <c r="L155" s="153"/>
      <c r="M155" s="158"/>
      <c r="T155" s="159"/>
      <c r="AT155" s="155" t="s">
        <v>323</v>
      </c>
      <c r="AU155" s="155" t="s">
        <v>88</v>
      </c>
      <c r="AV155" s="12" t="s">
        <v>21</v>
      </c>
      <c r="AW155" s="12" t="s">
        <v>35</v>
      </c>
      <c r="AX155" s="12" t="s">
        <v>79</v>
      </c>
      <c r="AY155" s="155" t="s">
        <v>317</v>
      </c>
    </row>
    <row r="156" spans="2:51" s="13" customFormat="1" ht="11.25">
      <c r="B156" s="160"/>
      <c r="D156" s="154" t="s">
        <v>323</v>
      </c>
      <c r="E156" s="161" t="s">
        <v>1</v>
      </c>
      <c r="F156" s="162" t="s">
        <v>345</v>
      </c>
      <c r="H156" s="163">
        <v>341.7</v>
      </c>
      <c r="I156" s="164"/>
      <c r="L156" s="160"/>
      <c r="M156" s="165"/>
      <c r="T156" s="166"/>
      <c r="AT156" s="161" t="s">
        <v>323</v>
      </c>
      <c r="AU156" s="161" t="s">
        <v>88</v>
      </c>
      <c r="AV156" s="13" t="s">
        <v>88</v>
      </c>
      <c r="AW156" s="13" t="s">
        <v>35</v>
      </c>
      <c r="AX156" s="13" t="s">
        <v>79</v>
      </c>
      <c r="AY156" s="161" t="s">
        <v>317</v>
      </c>
    </row>
    <row r="157" spans="2:51" s="13" customFormat="1" ht="11.25">
      <c r="B157" s="160"/>
      <c r="D157" s="154" t="s">
        <v>323</v>
      </c>
      <c r="E157" s="161" t="s">
        <v>1</v>
      </c>
      <c r="F157" s="162" t="s">
        <v>346</v>
      </c>
      <c r="H157" s="163">
        <v>11</v>
      </c>
      <c r="I157" s="164"/>
      <c r="L157" s="160"/>
      <c r="M157" s="165"/>
      <c r="T157" s="166"/>
      <c r="AT157" s="161" t="s">
        <v>323</v>
      </c>
      <c r="AU157" s="161" t="s">
        <v>88</v>
      </c>
      <c r="AV157" s="13" t="s">
        <v>88</v>
      </c>
      <c r="AW157" s="13" t="s">
        <v>35</v>
      </c>
      <c r="AX157" s="13" t="s">
        <v>79</v>
      </c>
      <c r="AY157" s="161" t="s">
        <v>317</v>
      </c>
    </row>
    <row r="158" spans="2:51" s="14" customFormat="1" ht="11.25">
      <c r="B158" s="167"/>
      <c r="D158" s="154" t="s">
        <v>323</v>
      </c>
      <c r="E158" s="168" t="s">
        <v>156</v>
      </c>
      <c r="F158" s="169" t="s">
        <v>333</v>
      </c>
      <c r="H158" s="170">
        <v>352.7</v>
      </c>
      <c r="I158" s="171"/>
      <c r="L158" s="167"/>
      <c r="M158" s="172"/>
      <c r="T158" s="173"/>
      <c r="AT158" s="168" t="s">
        <v>323</v>
      </c>
      <c r="AU158" s="168" t="s">
        <v>88</v>
      </c>
      <c r="AV158" s="14" t="s">
        <v>190</v>
      </c>
      <c r="AW158" s="14" t="s">
        <v>35</v>
      </c>
      <c r="AX158" s="14" t="s">
        <v>79</v>
      </c>
      <c r="AY158" s="168" t="s">
        <v>317</v>
      </c>
    </row>
    <row r="159" spans="2:51" s="15" customFormat="1" ht="11.25">
      <c r="B159" s="174"/>
      <c r="D159" s="154" t="s">
        <v>323</v>
      </c>
      <c r="E159" s="175" t="s">
        <v>1</v>
      </c>
      <c r="F159" s="176" t="s">
        <v>334</v>
      </c>
      <c r="H159" s="177">
        <v>352.7</v>
      </c>
      <c r="I159" s="178"/>
      <c r="L159" s="174"/>
      <c r="M159" s="179"/>
      <c r="T159" s="180"/>
      <c r="AT159" s="175" t="s">
        <v>323</v>
      </c>
      <c r="AU159" s="175" t="s">
        <v>88</v>
      </c>
      <c r="AV159" s="15" t="s">
        <v>219</v>
      </c>
      <c r="AW159" s="15" t="s">
        <v>35</v>
      </c>
      <c r="AX159" s="15" t="s">
        <v>79</v>
      </c>
      <c r="AY159" s="175" t="s">
        <v>317</v>
      </c>
    </row>
    <row r="160" spans="2:51" s="12" customFormat="1" ht="11.25">
      <c r="B160" s="153"/>
      <c r="D160" s="154" t="s">
        <v>323</v>
      </c>
      <c r="E160" s="155" t="s">
        <v>1</v>
      </c>
      <c r="F160" s="156" t="s">
        <v>347</v>
      </c>
      <c r="H160" s="155" t="s">
        <v>1</v>
      </c>
      <c r="I160" s="157"/>
      <c r="L160" s="153"/>
      <c r="M160" s="158"/>
      <c r="T160" s="159"/>
      <c r="AT160" s="155" t="s">
        <v>323</v>
      </c>
      <c r="AU160" s="155" t="s">
        <v>88</v>
      </c>
      <c r="AV160" s="12" t="s">
        <v>21</v>
      </c>
      <c r="AW160" s="12" t="s">
        <v>35</v>
      </c>
      <c r="AX160" s="12" t="s">
        <v>79</v>
      </c>
      <c r="AY160" s="155" t="s">
        <v>317</v>
      </c>
    </row>
    <row r="161" spans="2:51" s="12" customFormat="1" ht="11.25">
      <c r="B161" s="153"/>
      <c r="D161" s="154" t="s">
        <v>323</v>
      </c>
      <c r="E161" s="155" t="s">
        <v>1</v>
      </c>
      <c r="F161" s="156" t="s">
        <v>348</v>
      </c>
      <c r="H161" s="155" t="s">
        <v>1</v>
      </c>
      <c r="I161" s="157"/>
      <c r="L161" s="153"/>
      <c r="M161" s="158"/>
      <c r="T161" s="159"/>
      <c r="AT161" s="155" t="s">
        <v>323</v>
      </c>
      <c r="AU161" s="155" t="s">
        <v>88</v>
      </c>
      <c r="AV161" s="12" t="s">
        <v>21</v>
      </c>
      <c r="AW161" s="12" t="s">
        <v>35</v>
      </c>
      <c r="AX161" s="12" t="s">
        <v>79</v>
      </c>
      <c r="AY161" s="155" t="s">
        <v>317</v>
      </c>
    </row>
    <row r="162" spans="2:51" s="12" customFormat="1" ht="11.25">
      <c r="B162" s="153"/>
      <c r="D162" s="154" t="s">
        <v>323</v>
      </c>
      <c r="E162" s="155" t="s">
        <v>1</v>
      </c>
      <c r="F162" s="156" t="s">
        <v>349</v>
      </c>
      <c r="H162" s="155" t="s">
        <v>1</v>
      </c>
      <c r="I162" s="157"/>
      <c r="L162" s="153"/>
      <c r="M162" s="158"/>
      <c r="T162" s="159"/>
      <c r="AT162" s="155" t="s">
        <v>323</v>
      </c>
      <c r="AU162" s="155" t="s">
        <v>88</v>
      </c>
      <c r="AV162" s="12" t="s">
        <v>21</v>
      </c>
      <c r="AW162" s="12" t="s">
        <v>35</v>
      </c>
      <c r="AX162" s="12" t="s">
        <v>79</v>
      </c>
      <c r="AY162" s="155" t="s">
        <v>317</v>
      </c>
    </row>
    <row r="163" spans="2:51" s="13" customFormat="1" ht="11.25">
      <c r="B163" s="160"/>
      <c r="D163" s="154" t="s">
        <v>323</v>
      </c>
      <c r="E163" s="161" t="s">
        <v>1</v>
      </c>
      <c r="F163" s="162" t="s">
        <v>350</v>
      </c>
      <c r="H163" s="163">
        <v>35.27</v>
      </c>
      <c r="I163" s="164"/>
      <c r="L163" s="160"/>
      <c r="M163" s="165"/>
      <c r="T163" s="166"/>
      <c r="AT163" s="161" t="s">
        <v>323</v>
      </c>
      <c r="AU163" s="161" t="s">
        <v>88</v>
      </c>
      <c r="AV163" s="13" t="s">
        <v>88</v>
      </c>
      <c r="AW163" s="13" t="s">
        <v>35</v>
      </c>
      <c r="AX163" s="13" t="s">
        <v>79</v>
      </c>
      <c r="AY163" s="161" t="s">
        <v>317</v>
      </c>
    </row>
    <row r="164" spans="2:51" s="12" customFormat="1" ht="11.25">
      <c r="B164" s="153"/>
      <c r="D164" s="154" t="s">
        <v>323</v>
      </c>
      <c r="E164" s="155" t="s">
        <v>1</v>
      </c>
      <c r="F164" s="156" t="s">
        <v>351</v>
      </c>
      <c r="H164" s="155" t="s">
        <v>1</v>
      </c>
      <c r="I164" s="157"/>
      <c r="L164" s="153"/>
      <c r="M164" s="158"/>
      <c r="T164" s="159"/>
      <c r="AT164" s="155" t="s">
        <v>323</v>
      </c>
      <c r="AU164" s="155" t="s">
        <v>88</v>
      </c>
      <c r="AV164" s="12" t="s">
        <v>21</v>
      </c>
      <c r="AW164" s="12" t="s">
        <v>35</v>
      </c>
      <c r="AX164" s="12" t="s">
        <v>79</v>
      </c>
      <c r="AY164" s="155" t="s">
        <v>317</v>
      </c>
    </row>
    <row r="165" spans="2:51" s="12" customFormat="1" ht="11.25">
      <c r="B165" s="153"/>
      <c r="D165" s="154" t="s">
        <v>323</v>
      </c>
      <c r="E165" s="155" t="s">
        <v>1</v>
      </c>
      <c r="F165" s="156" t="s">
        <v>349</v>
      </c>
      <c r="H165" s="155" t="s">
        <v>1</v>
      </c>
      <c r="I165" s="157"/>
      <c r="L165" s="153"/>
      <c r="M165" s="158"/>
      <c r="T165" s="159"/>
      <c r="AT165" s="155" t="s">
        <v>323</v>
      </c>
      <c r="AU165" s="155" t="s">
        <v>88</v>
      </c>
      <c r="AV165" s="12" t="s">
        <v>21</v>
      </c>
      <c r="AW165" s="12" t="s">
        <v>35</v>
      </c>
      <c r="AX165" s="12" t="s">
        <v>79</v>
      </c>
      <c r="AY165" s="155" t="s">
        <v>317</v>
      </c>
    </row>
    <row r="166" spans="2:51" s="13" customFormat="1" ht="11.25">
      <c r="B166" s="160"/>
      <c r="D166" s="154" t="s">
        <v>323</v>
      </c>
      <c r="E166" s="161" t="s">
        <v>1</v>
      </c>
      <c r="F166" s="162" t="s">
        <v>352</v>
      </c>
      <c r="H166" s="163">
        <v>43.754</v>
      </c>
      <c r="I166" s="164"/>
      <c r="L166" s="160"/>
      <c r="M166" s="165"/>
      <c r="T166" s="166"/>
      <c r="AT166" s="161" t="s">
        <v>323</v>
      </c>
      <c r="AU166" s="161" t="s">
        <v>88</v>
      </c>
      <c r="AV166" s="13" t="s">
        <v>88</v>
      </c>
      <c r="AW166" s="13" t="s">
        <v>35</v>
      </c>
      <c r="AX166" s="13" t="s">
        <v>79</v>
      </c>
      <c r="AY166" s="161" t="s">
        <v>317</v>
      </c>
    </row>
    <row r="167" spans="2:51" s="15" customFormat="1" ht="11.25">
      <c r="B167" s="174"/>
      <c r="D167" s="154" t="s">
        <v>323</v>
      </c>
      <c r="E167" s="175" t="s">
        <v>1</v>
      </c>
      <c r="F167" s="176" t="s">
        <v>334</v>
      </c>
      <c r="H167" s="177">
        <v>79.024</v>
      </c>
      <c r="I167" s="178"/>
      <c r="L167" s="174"/>
      <c r="M167" s="179"/>
      <c r="T167" s="180"/>
      <c r="AT167" s="175" t="s">
        <v>323</v>
      </c>
      <c r="AU167" s="175" t="s">
        <v>88</v>
      </c>
      <c r="AV167" s="15" t="s">
        <v>219</v>
      </c>
      <c r="AW167" s="15" t="s">
        <v>35</v>
      </c>
      <c r="AX167" s="15" t="s">
        <v>21</v>
      </c>
      <c r="AY167" s="175" t="s">
        <v>317</v>
      </c>
    </row>
    <row r="168" spans="2:65" s="1" customFormat="1" ht="24.2" customHeight="1">
      <c r="B168" s="32"/>
      <c r="C168" s="139" t="s">
        <v>219</v>
      </c>
      <c r="D168" s="139" t="s">
        <v>319</v>
      </c>
      <c r="E168" s="140" t="s">
        <v>353</v>
      </c>
      <c r="F168" s="141" t="s">
        <v>354</v>
      </c>
      <c r="G168" s="142" t="s">
        <v>154</v>
      </c>
      <c r="H168" s="143">
        <v>336.774</v>
      </c>
      <c r="I168" s="144"/>
      <c r="J168" s="145">
        <f>ROUND(I168*H168,1)</f>
        <v>0</v>
      </c>
      <c r="K168" s="146"/>
      <c r="L168" s="32"/>
      <c r="M168" s="147" t="s">
        <v>1</v>
      </c>
      <c r="N168" s="148" t="s">
        <v>44</v>
      </c>
      <c r="P168" s="149">
        <f>O168*H168</f>
        <v>0</v>
      </c>
      <c r="Q168" s="149">
        <v>0</v>
      </c>
      <c r="R168" s="149">
        <f>Q168*H168</f>
        <v>0</v>
      </c>
      <c r="S168" s="149">
        <v>0.22</v>
      </c>
      <c r="T168" s="150">
        <f>S168*H168</f>
        <v>74.09028</v>
      </c>
      <c r="AR168" s="151" t="s">
        <v>219</v>
      </c>
      <c r="AT168" s="151" t="s">
        <v>319</v>
      </c>
      <c r="AU168" s="151" t="s">
        <v>88</v>
      </c>
      <c r="AY168" s="17" t="s">
        <v>317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7" t="s">
        <v>21</v>
      </c>
      <c r="BK168" s="152">
        <f>ROUND(I168*H168,1)</f>
        <v>0</v>
      </c>
      <c r="BL168" s="17" t="s">
        <v>219</v>
      </c>
      <c r="BM168" s="151" t="s">
        <v>355</v>
      </c>
    </row>
    <row r="169" spans="2:51" s="12" customFormat="1" ht="11.25">
      <c r="B169" s="153"/>
      <c r="D169" s="154" t="s">
        <v>323</v>
      </c>
      <c r="E169" s="155" t="s">
        <v>1</v>
      </c>
      <c r="F169" s="156" t="s">
        <v>356</v>
      </c>
      <c r="H169" s="155" t="s">
        <v>1</v>
      </c>
      <c r="I169" s="157"/>
      <c r="L169" s="153"/>
      <c r="M169" s="158"/>
      <c r="T169" s="159"/>
      <c r="AT169" s="155" t="s">
        <v>323</v>
      </c>
      <c r="AU169" s="155" t="s">
        <v>88</v>
      </c>
      <c r="AV169" s="12" t="s">
        <v>21</v>
      </c>
      <c r="AW169" s="12" t="s">
        <v>35</v>
      </c>
      <c r="AX169" s="12" t="s">
        <v>79</v>
      </c>
      <c r="AY169" s="155" t="s">
        <v>317</v>
      </c>
    </row>
    <row r="170" spans="2:51" s="12" customFormat="1" ht="11.25">
      <c r="B170" s="153"/>
      <c r="D170" s="154" t="s">
        <v>323</v>
      </c>
      <c r="E170" s="155" t="s">
        <v>1</v>
      </c>
      <c r="F170" s="156" t="s">
        <v>349</v>
      </c>
      <c r="H170" s="155" t="s">
        <v>1</v>
      </c>
      <c r="I170" s="157"/>
      <c r="L170" s="153"/>
      <c r="M170" s="158"/>
      <c r="T170" s="159"/>
      <c r="AT170" s="155" t="s">
        <v>323</v>
      </c>
      <c r="AU170" s="155" t="s">
        <v>88</v>
      </c>
      <c r="AV170" s="12" t="s">
        <v>21</v>
      </c>
      <c r="AW170" s="12" t="s">
        <v>35</v>
      </c>
      <c r="AX170" s="12" t="s">
        <v>79</v>
      </c>
      <c r="AY170" s="155" t="s">
        <v>317</v>
      </c>
    </row>
    <row r="171" spans="2:51" s="13" customFormat="1" ht="11.25">
      <c r="B171" s="160"/>
      <c r="D171" s="154" t="s">
        <v>323</v>
      </c>
      <c r="E171" s="161" t="s">
        <v>1</v>
      </c>
      <c r="F171" s="162" t="s">
        <v>357</v>
      </c>
      <c r="H171" s="163">
        <v>58.062</v>
      </c>
      <c r="I171" s="164"/>
      <c r="L171" s="160"/>
      <c r="M171" s="165"/>
      <c r="T171" s="166"/>
      <c r="AT171" s="161" t="s">
        <v>323</v>
      </c>
      <c r="AU171" s="161" t="s">
        <v>88</v>
      </c>
      <c r="AV171" s="13" t="s">
        <v>88</v>
      </c>
      <c r="AW171" s="13" t="s">
        <v>35</v>
      </c>
      <c r="AX171" s="13" t="s">
        <v>79</v>
      </c>
      <c r="AY171" s="161" t="s">
        <v>317</v>
      </c>
    </row>
    <row r="172" spans="2:51" s="14" customFormat="1" ht="11.25">
      <c r="B172" s="167"/>
      <c r="D172" s="154" t="s">
        <v>323</v>
      </c>
      <c r="E172" s="168" t="s">
        <v>1</v>
      </c>
      <c r="F172" s="169" t="s">
        <v>333</v>
      </c>
      <c r="H172" s="170">
        <v>58.062</v>
      </c>
      <c r="I172" s="171"/>
      <c r="L172" s="167"/>
      <c r="M172" s="172"/>
      <c r="T172" s="173"/>
      <c r="AT172" s="168" t="s">
        <v>323</v>
      </c>
      <c r="AU172" s="168" t="s">
        <v>88</v>
      </c>
      <c r="AV172" s="14" t="s">
        <v>190</v>
      </c>
      <c r="AW172" s="14" t="s">
        <v>35</v>
      </c>
      <c r="AX172" s="14" t="s">
        <v>79</v>
      </c>
      <c r="AY172" s="168" t="s">
        <v>317</v>
      </c>
    </row>
    <row r="173" spans="2:51" s="12" customFormat="1" ht="11.25">
      <c r="B173" s="153"/>
      <c r="D173" s="154" t="s">
        <v>323</v>
      </c>
      <c r="E173" s="155" t="s">
        <v>1</v>
      </c>
      <c r="F173" s="156" t="s">
        <v>358</v>
      </c>
      <c r="H173" s="155" t="s">
        <v>1</v>
      </c>
      <c r="I173" s="157"/>
      <c r="L173" s="153"/>
      <c r="M173" s="158"/>
      <c r="T173" s="159"/>
      <c r="AT173" s="155" t="s">
        <v>323</v>
      </c>
      <c r="AU173" s="155" t="s">
        <v>88</v>
      </c>
      <c r="AV173" s="12" t="s">
        <v>21</v>
      </c>
      <c r="AW173" s="12" t="s">
        <v>35</v>
      </c>
      <c r="AX173" s="12" t="s">
        <v>79</v>
      </c>
      <c r="AY173" s="155" t="s">
        <v>317</v>
      </c>
    </row>
    <row r="174" spans="2:51" s="12" customFormat="1" ht="11.25">
      <c r="B174" s="153"/>
      <c r="D174" s="154" t="s">
        <v>323</v>
      </c>
      <c r="E174" s="155" t="s">
        <v>1</v>
      </c>
      <c r="F174" s="156" t="s">
        <v>325</v>
      </c>
      <c r="H174" s="155" t="s">
        <v>1</v>
      </c>
      <c r="I174" s="157"/>
      <c r="L174" s="153"/>
      <c r="M174" s="158"/>
      <c r="T174" s="159"/>
      <c r="AT174" s="155" t="s">
        <v>323</v>
      </c>
      <c r="AU174" s="155" t="s">
        <v>88</v>
      </c>
      <c r="AV174" s="12" t="s">
        <v>21</v>
      </c>
      <c r="AW174" s="12" t="s">
        <v>35</v>
      </c>
      <c r="AX174" s="12" t="s">
        <v>79</v>
      </c>
      <c r="AY174" s="155" t="s">
        <v>317</v>
      </c>
    </row>
    <row r="175" spans="2:51" s="13" customFormat="1" ht="11.25">
      <c r="B175" s="160"/>
      <c r="D175" s="154" t="s">
        <v>323</v>
      </c>
      <c r="E175" s="161" t="s">
        <v>1</v>
      </c>
      <c r="F175" s="162" t="s">
        <v>359</v>
      </c>
      <c r="H175" s="163">
        <v>114.288</v>
      </c>
      <c r="I175" s="164"/>
      <c r="L175" s="160"/>
      <c r="M175" s="165"/>
      <c r="T175" s="166"/>
      <c r="AT175" s="161" t="s">
        <v>323</v>
      </c>
      <c r="AU175" s="161" t="s">
        <v>88</v>
      </c>
      <c r="AV175" s="13" t="s">
        <v>88</v>
      </c>
      <c r="AW175" s="13" t="s">
        <v>35</v>
      </c>
      <c r="AX175" s="13" t="s">
        <v>79</v>
      </c>
      <c r="AY175" s="161" t="s">
        <v>317</v>
      </c>
    </row>
    <row r="176" spans="2:51" s="13" customFormat="1" ht="11.25">
      <c r="B176" s="160"/>
      <c r="D176" s="154" t="s">
        <v>323</v>
      </c>
      <c r="E176" s="161" t="s">
        <v>1</v>
      </c>
      <c r="F176" s="162" t="s">
        <v>360</v>
      </c>
      <c r="H176" s="163">
        <v>4.2</v>
      </c>
      <c r="I176" s="164"/>
      <c r="L176" s="160"/>
      <c r="M176" s="165"/>
      <c r="T176" s="166"/>
      <c r="AT176" s="161" t="s">
        <v>323</v>
      </c>
      <c r="AU176" s="161" t="s">
        <v>88</v>
      </c>
      <c r="AV176" s="13" t="s">
        <v>88</v>
      </c>
      <c r="AW176" s="13" t="s">
        <v>35</v>
      </c>
      <c r="AX176" s="13" t="s">
        <v>79</v>
      </c>
      <c r="AY176" s="161" t="s">
        <v>317</v>
      </c>
    </row>
    <row r="177" spans="2:51" s="13" customFormat="1" ht="11.25">
      <c r="B177" s="160"/>
      <c r="D177" s="154" t="s">
        <v>323</v>
      </c>
      <c r="E177" s="161" t="s">
        <v>1</v>
      </c>
      <c r="F177" s="162" t="s">
        <v>361</v>
      </c>
      <c r="H177" s="163">
        <v>-1.2</v>
      </c>
      <c r="I177" s="164"/>
      <c r="L177" s="160"/>
      <c r="M177" s="165"/>
      <c r="T177" s="166"/>
      <c r="AT177" s="161" t="s">
        <v>323</v>
      </c>
      <c r="AU177" s="161" t="s">
        <v>88</v>
      </c>
      <c r="AV177" s="13" t="s">
        <v>88</v>
      </c>
      <c r="AW177" s="13" t="s">
        <v>35</v>
      </c>
      <c r="AX177" s="13" t="s">
        <v>79</v>
      </c>
      <c r="AY177" s="161" t="s">
        <v>317</v>
      </c>
    </row>
    <row r="178" spans="2:51" s="12" customFormat="1" ht="11.25">
      <c r="B178" s="153"/>
      <c r="D178" s="154" t="s">
        <v>323</v>
      </c>
      <c r="E178" s="155" t="s">
        <v>1</v>
      </c>
      <c r="F178" s="156" t="s">
        <v>362</v>
      </c>
      <c r="H178" s="155" t="s">
        <v>1</v>
      </c>
      <c r="I178" s="157"/>
      <c r="L178" s="153"/>
      <c r="M178" s="158"/>
      <c r="T178" s="159"/>
      <c r="AT178" s="155" t="s">
        <v>323</v>
      </c>
      <c r="AU178" s="155" t="s">
        <v>88</v>
      </c>
      <c r="AV178" s="12" t="s">
        <v>21</v>
      </c>
      <c r="AW178" s="12" t="s">
        <v>35</v>
      </c>
      <c r="AX178" s="12" t="s">
        <v>79</v>
      </c>
      <c r="AY178" s="155" t="s">
        <v>317</v>
      </c>
    </row>
    <row r="179" spans="2:51" s="13" customFormat="1" ht="11.25">
      <c r="B179" s="160"/>
      <c r="D179" s="154" t="s">
        <v>323</v>
      </c>
      <c r="E179" s="161" t="s">
        <v>1</v>
      </c>
      <c r="F179" s="162" t="s">
        <v>363</v>
      </c>
      <c r="H179" s="163">
        <v>86.136</v>
      </c>
      <c r="I179" s="164"/>
      <c r="L179" s="160"/>
      <c r="M179" s="165"/>
      <c r="T179" s="166"/>
      <c r="AT179" s="161" t="s">
        <v>323</v>
      </c>
      <c r="AU179" s="161" t="s">
        <v>88</v>
      </c>
      <c r="AV179" s="13" t="s">
        <v>88</v>
      </c>
      <c r="AW179" s="13" t="s">
        <v>35</v>
      </c>
      <c r="AX179" s="13" t="s">
        <v>79</v>
      </c>
      <c r="AY179" s="161" t="s">
        <v>317</v>
      </c>
    </row>
    <row r="180" spans="2:51" s="13" customFormat="1" ht="11.25">
      <c r="B180" s="160"/>
      <c r="D180" s="154" t="s">
        <v>323</v>
      </c>
      <c r="E180" s="161" t="s">
        <v>1</v>
      </c>
      <c r="F180" s="162" t="s">
        <v>364</v>
      </c>
      <c r="H180" s="163">
        <v>3</v>
      </c>
      <c r="I180" s="164"/>
      <c r="L180" s="160"/>
      <c r="M180" s="165"/>
      <c r="T180" s="166"/>
      <c r="AT180" s="161" t="s">
        <v>323</v>
      </c>
      <c r="AU180" s="161" t="s">
        <v>88</v>
      </c>
      <c r="AV180" s="13" t="s">
        <v>88</v>
      </c>
      <c r="AW180" s="13" t="s">
        <v>35</v>
      </c>
      <c r="AX180" s="13" t="s">
        <v>79</v>
      </c>
      <c r="AY180" s="161" t="s">
        <v>317</v>
      </c>
    </row>
    <row r="181" spans="2:51" s="12" customFormat="1" ht="11.25">
      <c r="B181" s="153"/>
      <c r="D181" s="154" t="s">
        <v>323</v>
      </c>
      <c r="E181" s="155" t="s">
        <v>1</v>
      </c>
      <c r="F181" s="156" t="s">
        <v>365</v>
      </c>
      <c r="H181" s="155" t="s">
        <v>1</v>
      </c>
      <c r="I181" s="157"/>
      <c r="L181" s="153"/>
      <c r="M181" s="158"/>
      <c r="T181" s="159"/>
      <c r="AT181" s="155" t="s">
        <v>323</v>
      </c>
      <c r="AU181" s="155" t="s">
        <v>88</v>
      </c>
      <c r="AV181" s="12" t="s">
        <v>21</v>
      </c>
      <c r="AW181" s="12" t="s">
        <v>35</v>
      </c>
      <c r="AX181" s="12" t="s">
        <v>79</v>
      </c>
      <c r="AY181" s="155" t="s">
        <v>317</v>
      </c>
    </row>
    <row r="182" spans="2:51" s="13" customFormat="1" ht="11.25">
      <c r="B182" s="160"/>
      <c r="D182" s="154" t="s">
        <v>323</v>
      </c>
      <c r="E182" s="161" t="s">
        <v>1</v>
      </c>
      <c r="F182" s="162" t="s">
        <v>366</v>
      </c>
      <c r="H182" s="163">
        <v>40.32</v>
      </c>
      <c r="I182" s="164"/>
      <c r="L182" s="160"/>
      <c r="M182" s="165"/>
      <c r="T182" s="166"/>
      <c r="AT182" s="161" t="s">
        <v>323</v>
      </c>
      <c r="AU182" s="161" t="s">
        <v>88</v>
      </c>
      <c r="AV182" s="13" t="s">
        <v>88</v>
      </c>
      <c r="AW182" s="13" t="s">
        <v>35</v>
      </c>
      <c r="AX182" s="13" t="s">
        <v>79</v>
      </c>
      <c r="AY182" s="161" t="s">
        <v>317</v>
      </c>
    </row>
    <row r="183" spans="2:51" s="13" customFormat="1" ht="11.25">
      <c r="B183" s="160"/>
      <c r="D183" s="154" t="s">
        <v>323</v>
      </c>
      <c r="E183" s="161" t="s">
        <v>1</v>
      </c>
      <c r="F183" s="162" t="s">
        <v>367</v>
      </c>
      <c r="H183" s="163">
        <v>1.2</v>
      </c>
      <c r="I183" s="164"/>
      <c r="L183" s="160"/>
      <c r="M183" s="165"/>
      <c r="T183" s="166"/>
      <c r="AT183" s="161" t="s">
        <v>323</v>
      </c>
      <c r="AU183" s="161" t="s">
        <v>88</v>
      </c>
      <c r="AV183" s="13" t="s">
        <v>88</v>
      </c>
      <c r="AW183" s="13" t="s">
        <v>35</v>
      </c>
      <c r="AX183" s="13" t="s">
        <v>79</v>
      </c>
      <c r="AY183" s="161" t="s">
        <v>317</v>
      </c>
    </row>
    <row r="184" spans="2:51" s="12" customFormat="1" ht="11.25">
      <c r="B184" s="153"/>
      <c r="D184" s="154" t="s">
        <v>323</v>
      </c>
      <c r="E184" s="155" t="s">
        <v>1</v>
      </c>
      <c r="F184" s="156" t="s">
        <v>368</v>
      </c>
      <c r="H184" s="155" t="s">
        <v>1</v>
      </c>
      <c r="I184" s="157"/>
      <c r="L184" s="153"/>
      <c r="M184" s="158"/>
      <c r="T184" s="159"/>
      <c r="AT184" s="155" t="s">
        <v>323</v>
      </c>
      <c r="AU184" s="155" t="s">
        <v>88</v>
      </c>
      <c r="AV184" s="12" t="s">
        <v>21</v>
      </c>
      <c r="AW184" s="12" t="s">
        <v>35</v>
      </c>
      <c r="AX184" s="12" t="s">
        <v>79</v>
      </c>
      <c r="AY184" s="155" t="s">
        <v>317</v>
      </c>
    </row>
    <row r="185" spans="2:51" s="13" customFormat="1" ht="11.25">
      <c r="B185" s="160"/>
      <c r="D185" s="154" t="s">
        <v>323</v>
      </c>
      <c r="E185" s="161" t="s">
        <v>1</v>
      </c>
      <c r="F185" s="162" t="s">
        <v>369</v>
      </c>
      <c r="H185" s="163">
        <v>29.568</v>
      </c>
      <c r="I185" s="164"/>
      <c r="L185" s="160"/>
      <c r="M185" s="165"/>
      <c r="T185" s="166"/>
      <c r="AT185" s="161" t="s">
        <v>323</v>
      </c>
      <c r="AU185" s="161" t="s">
        <v>88</v>
      </c>
      <c r="AV185" s="13" t="s">
        <v>88</v>
      </c>
      <c r="AW185" s="13" t="s">
        <v>35</v>
      </c>
      <c r="AX185" s="13" t="s">
        <v>79</v>
      </c>
      <c r="AY185" s="161" t="s">
        <v>317</v>
      </c>
    </row>
    <row r="186" spans="2:51" s="13" customFormat="1" ht="11.25">
      <c r="B186" s="160"/>
      <c r="D186" s="154" t="s">
        <v>323</v>
      </c>
      <c r="E186" s="161" t="s">
        <v>1</v>
      </c>
      <c r="F186" s="162" t="s">
        <v>367</v>
      </c>
      <c r="H186" s="163">
        <v>1.2</v>
      </c>
      <c r="I186" s="164"/>
      <c r="L186" s="160"/>
      <c r="M186" s="165"/>
      <c r="T186" s="166"/>
      <c r="AT186" s="161" t="s">
        <v>323</v>
      </c>
      <c r="AU186" s="161" t="s">
        <v>88</v>
      </c>
      <c r="AV186" s="13" t="s">
        <v>88</v>
      </c>
      <c r="AW186" s="13" t="s">
        <v>35</v>
      </c>
      <c r="AX186" s="13" t="s">
        <v>79</v>
      </c>
      <c r="AY186" s="161" t="s">
        <v>317</v>
      </c>
    </row>
    <row r="187" spans="2:51" s="14" customFormat="1" ht="11.25">
      <c r="B187" s="167"/>
      <c r="D187" s="154" t="s">
        <v>323</v>
      </c>
      <c r="E187" s="168" t="s">
        <v>162</v>
      </c>
      <c r="F187" s="169" t="s">
        <v>333</v>
      </c>
      <c r="H187" s="170">
        <v>278.712</v>
      </c>
      <c r="I187" s="171"/>
      <c r="L187" s="167"/>
      <c r="M187" s="172"/>
      <c r="T187" s="173"/>
      <c r="AT187" s="168" t="s">
        <v>323</v>
      </c>
      <c r="AU187" s="168" t="s">
        <v>88</v>
      </c>
      <c r="AV187" s="14" t="s">
        <v>190</v>
      </c>
      <c r="AW187" s="14" t="s">
        <v>35</v>
      </c>
      <c r="AX187" s="14" t="s">
        <v>79</v>
      </c>
      <c r="AY187" s="168" t="s">
        <v>317</v>
      </c>
    </row>
    <row r="188" spans="2:51" s="15" customFormat="1" ht="11.25">
      <c r="B188" s="174"/>
      <c r="D188" s="154" t="s">
        <v>323</v>
      </c>
      <c r="E188" s="175" t="s">
        <v>1</v>
      </c>
      <c r="F188" s="176" t="s">
        <v>334</v>
      </c>
      <c r="H188" s="177">
        <v>336.774</v>
      </c>
      <c r="I188" s="178"/>
      <c r="L188" s="174"/>
      <c r="M188" s="179"/>
      <c r="T188" s="180"/>
      <c r="AT188" s="175" t="s">
        <v>323</v>
      </c>
      <c r="AU188" s="175" t="s">
        <v>88</v>
      </c>
      <c r="AV188" s="15" t="s">
        <v>219</v>
      </c>
      <c r="AW188" s="15" t="s">
        <v>35</v>
      </c>
      <c r="AX188" s="15" t="s">
        <v>21</v>
      </c>
      <c r="AY188" s="175" t="s">
        <v>317</v>
      </c>
    </row>
    <row r="189" spans="2:65" s="1" customFormat="1" ht="24.2" customHeight="1">
      <c r="B189" s="32"/>
      <c r="C189" s="139" t="s">
        <v>26</v>
      </c>
      <c r="D189" s="139" t="s">
        <v>319</v>
      </c>
      <c r="E189" s="140" t="s">
        <v>370</v>
      </c>
      <c r="F189" s="141" t="s">
        <v>371</v>
      </c>
      <c r="G189" s="142" t="s">
        <v>154</v>
      </c>
      <c r="H189" s="143">
        <v>43.754</v>
      </c>
      <c r="I189" s="144"/>
      <c r="J189" s="145">
        <f>ROUND(I189*H189,1)</f>
        <v>0</v>
      </c>
      <c r="K189" s="146"/>
      <c r="L189" s="32"/>
      <c r="M189" s="147" t="s">
        <v>1</v>
      </c>
      <c r="N189" s="148" t="s">
        <v>44</v>
      </c>
      <c r="P189" s="149">
        <f>O189*H189</f>
        <v>0</v>
      </c>
      <c r="Q189" s="149">
        <v>0</v>
      </c>
      <c r="R189" s="149">
        <f>Q189*H189</f>
        <v>0</v>
      </c>
      <c r="S189" s="149">
        <v>0.316</v>
      </c>
      <c r="T189" s="150">
        <f>S189*H189</f>
        <v>13.826264</v>
      </c>
      <c r="AR189" s="151" t="s">
        <v>219</v>
      </c>
      <c r="AT189" s="151" t="s">
        <v>319</v>
      </c>
      <c r="AU189" s="151" t="s">
        <v>88</v>
      </c>
      <c r="AY189" s="17" t="s">
        <v>317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21</v>
      </c>
      <c r="BK189" s="152">
        <f>ROUND(I189*H189,1)</f>
        <v>0</v>
      </c>
      <c r="BL189" s="17" t="s">
        <v>219</v>
      </c>
      <c r="BM189" s="151" t="s">
        <v>372</v>
      </c>
    </row>
    <row r="190" spans="2:51" s="12" customFormat="1" ht="11.25">
      <c r="B190" s="153"/>
      <c r="D190" s="154" t="s">
        <v>323</v>
      </c>
      <c r="E190" s="155" t="s">
        <v>1</v>
      </c>
      <c r="F190" s="156" t="s">
        <v>373</v>
      </c>
      <c r="H190" s="155" t="s">
        <v>1</v>
      </c>
      <c r="I190" s="157"/>
      <c r="L190" s="153"/>
      <c r="M190" s="158"/>
      <c r="T190" s="159"/>
      <c r="AT190" s="155" t="s">
        <v>323</v>
      </c>
      <c r="AU190" s="155" t="s">
        <v>88</v>
      </c>
      <c r="AV190" s="12" t="s">
        <v>21</v>
      </c>
      <c r="AW190" s="12" t="s">
        <v>35</v>
      </c>
      <c r="AX190" s="12" t="s">
        <v>79</v>
      </c>
      <c r="AY190" s="155" t="s">
        <v>317</v>
      </c>
    </row>
    <row r="191" spans="2:51" s="12" customFormat="1" ht="11.25">
      <c r="B191" s="153"/>
      <c r="D191" s="154" t="s">
        <v>323</v>
      </c>
      <c r="E191" s="155" t="s">
        <v>1</v>
      </c>
      <c r="F191" s="156" t="s">
        <v>349</v>
      </c>
      <c r="H191" s="155" t="s">
        <v>1</v>
      </c>
      <c r="I191" s="157"/>
      <c r="L191" s="153"/>
      <c r="M191" s="158"/>
      <c r="T191" s="159"/>
      <c r="AT191" s="155" t="s">
        <v>323</v>
      </c>
      <c r="AU191" s="155" t="s">
        <v>88</v>
      </c>
      <c r="AV191" s="12" t="s">
        <v>21</v>
      </c>
      <c r="AW191" s="12" t="s">
        <v>35</v>
      </c>
      <c r="AX191" s="12" t="s">
        <v>79</v>
      </c>
      <c r="AY191" s="155" t="s">
        <v>317</v>
      </c>
    </row>
    <row r="192" spans="2:51" s="13" customFormat="1" ht="11.25">
      <c r="B192" s="160"/>
      <c r="D192" s="154" t="s">
        <v>323</v>
      </c>
      <c r="E192" s="161" t="s">
        <v>1</v>
      </c>
      <c r="F192" s="162" t="s">
        <v>374</v>
      </c>
      <c r="H192" s="163">
        <v>43.754</v>
      </c>
      <c r="I192" s="164"/>
      <c r="L192" s="160"/>
      <c r="M192" s="165"/>
      <c r="T192" s="166"/>
      <c r="AT192" s="161" t="s">
        <v>323</v>
      </c>
      <c r="AU192" s="161" t="s">
        <v>88</v>
      </c>
      <c r="AV192" s="13" t="s">
        <v>88</v>
      </c>
      <c r="AW192" s="13" t="s">
        <v>35</v>
      </c>
      <c r="AX192" s="13" t="s">
        <v>79</v>
      </c>
      <c r="AY192" s="161" t="s">
        <v>317</v>
      </c>
    </row>
    <row r="193" spans="2:51" s="15" customFormat="1" ht="11.25">
      <c r="B193" s="174"/>
      <c r="D193" s="154" t="s">
        <v>323</v>
      </c>
      <c r="E193" s="175" t="s">
        <v>1</v>
      </c>
      <c r="F193" s="176" t="s">
        <v>334</v>
      </c>
      <c r="H193" s="177">
        <v>43.754</v>
      </c>
      <c r="I193" s="178"/>
      <c r="L193" s="174"/>
      <c r="M193" s="179"/>
      <c r="T193" s="180"/>
      <c r="AT193" s="175" t="s">
        <v>323</v>
      </c>
      <c r="AU193" s="175" t="s">
        <v>88</v>
      </c>
      <c r="AV193" s="15" t="s">
        <v>219</v>
      </c>
      <c r="AW193" s="15" t="s">
        <v>35</v>
      </c>
      <c r="AX193" s="15" t="s">
        <v>21</v>
      </c>
      <c r="AY193" s="175" t="s">
        <v>317</v>
      </c>
    </row>
    <row r="194" spans="2:65" s="1" customFormat="1" ht="33" customHeight="1">
      <c r="B194" s="32"/>
      <c r="C194" s="139" t="s">
        <v>375</v>
      </c>
      <c r="D194" s="139" t="s">
        <v>319</v>
      </c>
      <c r="E194" s="140" t="s">
        <v>376</v>
      </c>
      <c r="F194" s="141" t="s">
        <v>377</v>
      </c>
      <c r="G194" s="142" t="s">
        <v>154</v>
      </c>
      <c r="H194" s="143">
        <v>522.562</v>
      </c>
      <c r="I194" s="144"/>
      <c r="J194" s="145">
        <f>ROUND(I194*H194,1)</f>
        <v>0</v>
      </c>
      <c r="K194" s="146"/>
      <c r="L194" s="32"/>
      <c r="M194" s="147" t="s">
        <v>1</v>
      </c>
      <c r="N194" s="148" t="s">
        <v>44</v>
      </c>
      <c r="P194" s="149">
        <f>O194*H194</f>
        <v>0</v>
      </c>
      <c r="Q194" s="149">
        <v>0.00013</v>
      </c>
      <c r="R194" s="149">
        <f>Q194*H194</f>
        <v>0.06793305999999999</v>
      </c>
      <c r="S194" s="149">
        <v>0.23</v>
      </c>
      <c r="T194" s="150">
        <f>S194*H194</f>
        <v>120.18926</v>
      </c>
      <c r="AR194" s="151" t="s">
        <v>219</v>
      </c>
      <c r="AT194" s="151" t="s">
        <v>319</v>
      </c>
      <c r="AU194" s="151" t="s">
        <v>88</v>
      </c>
      <c r="AY194" s="17" t="s">
        <v>317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7" t="s">
        <v>21</v>
      </c>
      <c r="BK194" s="152">
        <f>ROUND(I194*H194,1)</f>
        <v>0</v>
      </c>
      <c r="BL194" s="17" t="s">
        <v>219</v>
      </c>
      <c r="BM194" s="151" t="s">
        <v>378</v>
      </c>
    </row>
    <row r="195" spans="2:51" s="12" customFormat="1" ht="11.25">
      <c r="B195" s="153"/>
      <c r="D195" s="154" t="s">
        <v>323</v>
      </c>
      <c r="E195" s="155" t="s">
        <v>1</v>
      </c>
      <c r="F195" s="156" t="s">
        <v>379</v>
      </c>
      <c r="H195" s="155" t="s">
        <v>1</v>
      </c>
      <c r="I195" s="157"/>
      <c r="L195" s="153"/>
      <c r="M195" s="158"/>
      <c r="T195" s="159"/>
      <c r="AT195" s="155" t="s">
        <v>323</v>
      </c>
      <c r="AU195" s="155" t="s">
        <v>88</v>
      </c>
      <c r="AV195" s="12" t="s">
        <v>21</v>
      </c>
      <c r="AW195" s="12" t="s">
        <v>35</v>
      </c>
      <c r="AX195" s="12" t="s">
        <v>79</v>
      </c>
      <c r="AY195" s="155" t="s">
        <v>317</v>
      </c>
    </row>
    <row r="196" spans="2:51" s="12" customFormat="1" ht="11.25">
      <c r="B196" s="153"/>
      <c r="D196" s="154" t="s">
        <v>323</v>
      </c>
      <c r="E196" s="155" t="s">
        <v>1</v>
      </c>
      <c r="F196" s="156" t="s">
        <v>325</v>
      </c>
      <c r="H196" s="155" t="s">
        <v>1</v>
      </c>
      <c r="I196" s="157"/>
      <c r="L196" s="153"/>
      <c r="M196" s="158"/>
      <c r="T196" s="159"/>
      <c r="AT196" s="155" t="s">
        <v>323</v>
      </c>
      <c r="AU196" s="155" t="s">
        <v>88</v>
      </c>
      <c r="AV196" s="12" t="s">
        <v>21</v>
      </c>
      <c r="AW196" s="12" t="s">
        <v>35</v>
      </c>
      <c r="AX196" s="12" t="s">
        <v>79</v>
      </c>
      <c r="AY196" s="155" t="s">
        <v>317</v>
      </c>
    </row>
    <row r="197" spans="2:51" s="13" customFormat="1" ht="11.25">
      <c r="B197" s="160"/>
      <c r="D197" s="154" t="s">
        <v>323</v>
      </c>
      <c r="E197" s="161" t="s">
        <v>1</v>
      </c>
      <c r="F197" s="162" t="s">
        <v>380</v>
      </c>
      <c r="H197" s="163">
        <v>228.576</v>
      </c>
      <c r="I197" s="164"/>
      <c r="L197" s="160"/>
      <c r="M197" s="165"/>
      <c r="T197" s="166"/>
      <c r="AT197" s="161" t="s">
        <v>323</v>
      </c>
      <c r="AU197" s="161" t="s">
        <v>88</v>
      </c>
      <c r="AV197" s="13" t="s">
        <v>88</v>
      </c>
      <c r="AW197" s="13" t="s">
        <v>35</v>
      </c>
      <c r="AX197" s="13" t="s">
        <v>79</v>
      </c>
      <c r="AY197" s="161" t="s">
        <v>317</v>
      </c>
    </row>
    <row r="198" spans="2:51" s="13" customFormat="1" ht="11.25">
      <c r="B198" s="160"/>
      <c r="D198" s="154" t="s">
        <v>323</v>
      </c>
      <c r="E198" s="161" t="s">
        <v>1</v>
      </c>
      <c r="F198" s="162" t="s">
        <v>381</v>
      </c>
      <c r="H198" s="163">
        <v>17.5</v>
      </c>
      <c r="I198" s="164"/>
      <c r="L198" s="160"/>
      <c r="M198" s="165"/>
      <c r="T198" s="166"/>
      <c r="AT198" s="161" t="s">
        <v>323</v>
      </c>
      <c r="AU198" s="161" t="s">
        <v>88</v>
      </c>
      <c r="AV198" s="13" t="s">
        <v>88</v>
      </c>
      <c r="AW198" s="13" t="s">
        <v>35</v>
      </c>
      <c r="AX198" s="13" t="s">
        <v>79</v>
      </c>
      <c r="AY198" s="161" t="s">
        <v>317</v>
      </c>
    </row>
    <row r="199" spans="2:51" s="12" customFormat="1" ht="11.25">
      <c r="B199" s="153"/>
      <c r="D199" s="154" t="s">
        <v>323</v>
      </c>
      <c r="E199" s="155" t="s">
        <v>1</v>
      </c>
      <c r="F199" s="156" t="s">
        <v>362</v>
      </c>
      <c r="H199" s="155" t="s">
        <v>1</v>
      </c>
      <c r="I199" s="157"/>
      <c r="L199" s="153"/>
      <c r="M199" s="158"/>
      <c r="T199" s="159"/>
      <c r="AT199" s="155" t="s">
        <v>323</v>
      </c>
      <c r="AU199" s="155" t="s">
        <v>88</v>
      </c>
      <c r="AV199" s="12" t="s">
        <v>21</v>
      </c>
      <c r="AW199" s="12" t="s">
        <v>35</v>
      </c>
      <c r="AX199" s="12" t="s">
        <v>79</v>
      </c>
      <c r="AY199" s="155" t="s">
        <v>317</v>
      </c>
    </row>
    <row r="200" spans="2:51" s="13" customFormat="1" ht="11.25">
      <c r="B200" s="160"/>
      <c r="D200" s="154" t="s">
        <v>323</v>
      </c>
      <c r="E200" s="161" t="s">
        <v>1</v>
      </c>
      <c r="F200" s="162" t="s">
        <v>382</v>
      </c>
      <c r="H200" s="163">
        <v>172.272</v>
      </c>
      <c r="I200" s="164"/>
      <c r="L200" s="160"/>
      <c r="M200" s="165"/>
      <c r="T200" s="166"/>
      <c r="AT200" s="161" t="s">
        <v>323</v>
      </c>
      <c r="AU200" s="161" t="s">
        <v>88</v>
      </c>
      <c r="AV200" s="13" t="s">
        <v>88</v>
      </c>
      <c r="AW200" s="13" t="s">
        <v>35</v>
      </c>
      <c r="AX200" s="13" t="s">
        <v>79</v>
      </c>
      <c r="AY200" s="161" t="s">
        <v>317</v>
      </c>
    </row>
    <row r="201" spans="2:51" s="13" customFormat="1" ht="11.25">
      <c r="B201" s="160"/>
      <c r="D201" s="154" t="s">
        <v>323</v>
      </c>
      <c r="E201" s="161" t="s">
        <v>1</v>
      </c>
      <c r="F201" s="162" t="s">
        <v>383</v>
      </c>
      <c r="H201" s="163">
        <v>12.5</v>
      </c>
      <c r="I201" s="164"/>
      <c r="L201" s="160"/>
      <c r="M201" s="165"/>
      <c r="T201" s="166"/>
      <c r="AT201" s="161" t="s">
        <v>323</v>
      </c>
      <c r="AU201" s="161" t="s">
        <v>88</v>
      </c>
      <c r="AV201" s="13" t="s">
        <v>88</v>
      </c>
      <c r="AW201" s="13" t="s">
        <v>35</v>
      </c>
      <c r="AX201" s="13" t="s">
        <v>79</v>
      </c>
      <c r="AY201" s="161" t="s">
        <v>317</v>
      </c>
    </row>
    <row r="202" spans="2:51" s="12" customFormat="1" ht="11.25">
      <c r="B202" s="153"/>
      <c r="D202" s="154" t="s">
        <v>323</v>
      </c>
      <c r="E202" s="155" t="s">
        <v>1</v>
      </c>
      <c r="F202" s="156" t="s">
        <v>365</v>
      </c>
      <c r="H202" s="155" t="s">
        <v>1</v>
      </c>
      <c r="I202" s="157"/>
      <c r="L202" s="153"/>
      <c r="M202" s="158"/>
      <c r="T202" s="159"/>
      <c r="AT202" s="155" t="s">
        <v>323</v>
      </c>
      <c r="AU202" s="155" t="s">
        <v>88</v>
      </c>
      <c r="AV202" s="12" t="s">
        <v>21</v>
      </c>
      <c r="AW202" s="12" t="s">
        <v>35</v>
      </c>
      <c r="AX202" s="12" t="s">
        <v>79</v>
      </c>
      <c r="AY202" s="155" t="s">
        <v>317</v>
      </c>
    </row>
    <row r="203" spans="2:51" s="13" customFormat="1" ht="11.25">
      <c r="B203" s="160"/>
      <c r="D203" s="154" t="s">
        <v>323</v>
      </c>
      <c r="E203" s="161" t="s">
        <v>1</v>
      </c>
      <c r="F203" s="162" t="s">
        <v>384</v>
      </c>
      <c r="H203" s="163">
        <v>80.64</v>
      </c>
      <c r="I203" s="164"/>
      <c r="L203" s="160"/>
      <c r="M203" s="165"/>
      <c r="T203" s="166"/>
      <c r="AT203" s="161" t="s">
        <v>323</v>
      </c>
      <c r="AU203" s="161" t="s">
        <v>88</v>
      </c>
      <c r="AV203" s="13" t="s">
        <v>88</v>
      </c>
      <c r="AW203" s="13" t="s">
        <v>35</v>
      </c>
      <c r="AX203" s="13" t="s">
        <v>79</v>
      </c>
      <c r="AY203" s="161" t="s">
        <v>317</v>
      </c>
    </row>
    <row r="204" spans="2:51" s="13" customFormat="1" ht="11.25">
      <c r="B204" s="160"/>
      <c r="D204" s="154" t="s">
        <v>323</v>
      </c>
      <c r="E204" s="161" t="s">
        <v>1</v>
      </c>
      <c r="F204" s="162" t="s">
        <v>385</v>
      </c>
      <c r="H204" s="163">
        <v>5</v>
      </c>
      <c r="I204" s="164"/>
      <c r="L204" s="160"/>
      <c r="M204" s="165"/>
      <c r="T204" s="166"/>
      <c r="AT204" s="161" t="s">
        <v>323</v>
      </c>
      <c r="AU204" s="161" t="s">
        <v>88</v>
      </c>
      <c r="AV204" s="13" t="s">
        <v>88</v>
      </c>
      <c r="AW204" s="13" t="s">
        <v>35</v>
      </c>
      <c r="AX204" s="13" t="s">
        <v>79</v>
      </c>
      <c r="AY204" s="161" t="s">
        <v>317</v>
      </c>
    </row>
    <row r="205" spans="2:51" s="12" customFormat="1" ht="11.25">
      <c r="B205" s="153"/>
      <c r="D205" s="154" t="s">
        <v>323</v>
      </c>
      <c r="E205" s="155" t="s">
        <v>1</v>
      </c>
      <c r="F205" s="156" t="s">
        <v>368</v>
      </c>
      <c r="H205" s="155" t="s">
        <v>1</v>
      </c>
      <c r="I205" s="157"/>
      <c r="L205" s="153"/>
      <c r="M205" s="158"/>
      <c r="T205" s="159"/>
      <c r="AT205" s="155" t="s">
        <v>323</v>
      </c>
      <c r="AU205" s="155" t="s">
        <v>88</v>
      </c>
      <c r="AV205" s="12" t="s">
        <v>21</v>
      </c>
      <c r="AW205" s="12" t="s">
        <v>35</v>
      </c>
      <c r="AX205" s="12" t="s">
        <v>79</v>
      </c>
      <c r="AY205" s="155" t="s">
        <v>317</v>
      </c>
    </row>
    <row r="206" spans="2:51" s="13" customFormat="1" ht="11.25">
      <c r="B206" s="160"/>
      <c r="D206" s="154" t="s">
        <v>323</v>
      </c>
      <c r="E206" s="161" t="s">
        <v>1</v>
      </c>
      <c r="F206" s="162" t="s">
        <v>386</v>
      </c>
      <c r="H206" s="163">
        <v>59.136</v>
      </c>
      <c r="I206" s="164"/>
      <c r="L206" s="160"/>
      <c r="M206" s="165"/>
      <c r="T206" s="166"/>
      <c r="AT206" s="161" t="s">
        <v>323</v>
      </c>
      <c r="AU206" s="161" t="s">
        <v>88</v>
      </c>
      <c r="AV206" s="13" t="s">
        <v>88</v>
      </c>
      <c r="AW206" s="13" t="s">
        <v>35</v>
      </c>
      <c r="AX206" s="13" t="s">
        <v>79</v>
      </c>
      <c r="AY206" s="161" t="s">
        <v>317</v>
      </c>
    </row>
    <row r="207" spans="2:51" s="13" customFormat="1" ht="11.25">
      <c r="B207" s="160"/>
      <c r="D207" s="154" t="s">
        <v>323</v>
      </c>
      <c r="E207" s="161" t="s">
        <v>1</v>
      </c>
      <c r="F207" s="162" t="s">
        <v>385</v>
      </c>
      <c r="H207" s="163">
        <v>5</v>
      </c>
      <c r="I207" s="164"/>
      <c r="L207" s="160"/>
      <c r="M207" s="165"/>
      <c r="T207" s="166"/>
      <c r="AT207" s="161" t="s">
        <v>323</v>
      </c>
      <c r="AU207" s="161" t="s">
        <v>88</v>
      </c>
      <c r="AV207" s="13" t="s">
        <v>88</v>
      </c>
      <c r="AW207" s="13" t="s">
        <v>35</v>
      </c>
      <c r="AX207" s="13" t="s">
        <v>79</v>
      </c>
      <c r="AY207" s="161" t="s">
        <v>317</v>
      </c>
    </row>
    <row r="208" spans="2:51" s="15" customFormat="1" ht="11.25">
      <c r="B208" s="174"/>
      <c r="D208" s="154" t="s">
        <v>323</v>
      </c>
      <c r="E208" s="175" t="s">
        <v>159</v>
      </c>
      <c r="F208" s="176" t="s">
        <v>334</v>
      </c>
      <c r="H208" s="177">
        <v>580.624</v>
      </c>
      <c r="I208" s="178"/>
      <c r="L208" s="174"/>
      <c r="M208" s="179"/>
      <c r="T208" s="180"/>
      <c r="AT208" s="175" t="s">
        <v>323</v>
      </c>
      <c r="AU208" s="175" t="s">
        <v>88</v>
      </c>
      <c r="AV208" s="15" t="s">
        <v>219</v>
      </c>
      <c r="AW208" s="15" t="s">
        <v>35</v>
      </c>
      <c r="AX208" s="15" t="s">
        <v>79</v>
      </c>
      <c r="AY208" s="175" t="s">
        <v>317</v>
      </c>
    </row>
    <row r="209" spans="2:51" s="12" customFormat="1" ht="11.25">
      <c r="B209" s="153"/>
      <c r="D209" s="154" t="s">
        <v>323</v>
      </c>
      <c r="E209" s="155" t="s">
        <v>1</v>
      </c>
      <c r="F209" s="156" t="s">
        <v>387</v>
      </c>
      <c r="H209" s="155" t="s">
        <v>1</v>
      </c>
      <c r="I209" s="157"/>
      <c r="L209" s="153"/>
      <c r="M209" s="158"/>
      <c r="T209" s="159"/>
      <c r="AT209" s="155" t="s">
        <v>323</v>
      </c>
      <c r="AU209" s="155" t="s">
        <v>88</v>
      </c>
      <c r="AV209" s="12" t="s">
        <v>21</v>
      </c>
      <c r="AW209" s="12" t="s">
        <v>35</v>
      </c>
      <c r="AX209" s="12" t="s">
        <v>79</v>
      </c>
      <c r="AY209" s="155" t="s">
        <v>317</v>
      </c>
    </row>
    <row r="210" spans="2:51" s="13" customFormat="1" ht="11.25">
      <c r="B210" s="160"/>
      <c r="D210" s="154" t="s">
        <v>323</v>
      </c>
      <c r="E210" s="161" t="s">
        <v>1</v>
      </c>
      <c r="F210" s="162" t="s">
        <v>388</v>
      </c>
      <c r="H210" s="163">
        <v>522.562</v>
      </c>
      <c r="I210" s="164"/>
      <c r="L210" s="160"/>
      <c r="M210" s="165"/>
      <c r="T210" s="166"/>
      <c r="AT210" s="161" t="s">
        <v>323</v>
      </c>
      <c r="AU210" s="161" t="s">
        <v>88</v>
      </c>
      <c r="AV210" s="13" t="s">
        <v>88</v>
      </c>
      <c r="AW210" s="13" t="s">
        <v>35</v>
      </c>
      <c r="AX210" s="13" t="s">
        <v>79</v>
      </c>
      <c r="AY210" s="161" t="s">
        <v>317</v>
      </c>
    </row>
    <row r="211" spans="2:51" s="14" customFormat="1" ht="11.25">
      <c r="B211" s="167"/>
      <c r="D211" s="154" t="s">
        <v>323</v>
      </c>
      <c r="E211" s="168" t="s">
        <v>1</v>
      </c>
      <c r="F211" s="169" t="s">
        <v>333</v>
      </c>
      <c r="H211" s="170">
        <v>522.562</v>
      </c>
      <c r="I211" s="171"/>
      <c r="L211" s="167"/>
      <c r="M211" s="172"/>
      <c r="T211" s="173"/>
      <c r="AT211" s="168" t="s">
        <v>323</v>
      </c>
      <c r="AU211" s="168" t="s">
        <v>88</v>
      </c>
      <c r="AV211" s="14" t="s">
        <v>190</v>
      </c>
      <c r="AW211" s="14" t="s">
        <v>35</v>
      </c>
      <c r="AX211" s="14" t="s">
        <v>21</v>
      </c>
      <c r="AY211" s="168" t="s">
        <v>317</v>
      </c>
    </row>
    <row r="212" spans="2:65" s="1" customFormat="1" ht="33" customHeight="1">
      <c r="B212" s="32"/>
      <c r="C212" s="139" t="s">
        <v>389</v>
      </c>
      <c r="D212" s="139" t="s">
        <v>319</v>
      </c>
      <c r="E212" s="140" t="s">
        <v>390</v>
      </c>
      <c r="F212" s="141" t="s">
        <v>391</v>
      </c>
      <c r="G212" s="142" t="s">
        <v>154</v>
      </c>
      <c r="H212" s="143">
        <v>393.786</v>
      </c>
      <c r="I212" s="144"/>
      <c r="J212" s="145">
        <f>ROUND(I212*H212,1)</f>
        <v>0</v>
      </c>
      <c r="K212" s="146"/>
      <c r="L212" s="32"/>
      <c r="M212" s="147" t="s">
        <v>1</v>
      </c>
      <c r="N212" s="148" t="s">
        <v>44</v>
      </c>
      <c r="P212" s="149">
        <f>O212*H212</f>
        <v>0</v>
      </c>
      <c r="Q212" s="149">
        <v>0.00024</v>
      </c>
      <c r="R212" s="149">
        <f>Q212*H212</f>
        <v>0.09450864</v>
      </c>
      <c r="S212" s="149">
        <v>0.46</v>
      </c>
      <c r="T212" s="150">
        <f>S212*H212</f>
        <v>181.14156</v>
      </c>
      <c r="AR212" s="151" t="s">
        <v>219</v>
      </c>
      <c r="AT212" s="151" t="s">
        <v>319</v>
      </c>
      <c r="AU212" s="151" t="s">
        <v>88</v>
      </c>
      <c r="AY212" s="17" t="s">
        <v>317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7" t="s">
        <v>21</v>
      </c>
      <c r="BK212" s="152">
        <f>ROUND(I212*H212,1)</f>
        <v>0</v>
      </c>
      <c r="BL212" s="17" t="s">
        <v>219</v>
      </c>
      <c r="BM212" s="151" t="s">
        <v>392</v>
      </c>
    </row>
    <row r="213" spans="2:51" s="12" customFormat="1" ht="11.25">
      <c r="B213" s="153"/>
      <c r="D213" s="154" t="s">
        <v>323</v>
      </c>
      <c r="E213" s="155" t="s">
        <v>1</v>
      </c>
      <c r="F213" s="156" t="s">
        <v>373</v>
      </c>
      <c r="H213" s="155" t="s">
        <v>1</v>
      </c>
      <c r="I213" s="157"/>
      <c r="L213" s="153"/>
      <c r="M213" s="158"/>
      <c r="T213" s="159"/>
      <c r="AT213" s="155" t="s">
        <v>323</v>
      </c>
      <c r="AU213" s="155" t="s">
        <v>88</v>
      </c>
      <c r="AV213" s="12" t="s">
        <v>21</v>
      </c>
      <c r="AW213" s="12" t="s">
        <v>35</v>
      </c>
      <c r="AX213" s="12" t="s">
        <v>79</v>
      </c>
      <c r="AY213" s="155" t="s">
        <v>317</v>
      </c>
    </row>
    <row r="214" spans="2:51" s="12" customFormat="1" ht="11.25">
      <c r="B214" s="153"/>
      <c r="D214" s="154" t="s">
        <v>323</v>
      </c>
      <c r="E214" s="155" t="s">
        <v>1</v>
      </c>
      <c r="F214" s="156" t="s">
        <v>331</v>
      </c>
      <c r="H214" s="155" t="s">
        <v>1</v>
      </c>
      <c r="I214" s="157"/>
      <c r="L214" s="153"/>
      <c r="M214" s="158"/>
      <c r="T214" s="159"/>
      <c r="AT214" s="155" t="s">
        <v>323</v>
      </c>
      <c r="AU214" s="155" t="s">
        <v>88</v>
      </c>
      <c r="AV214" s="12" t="s">
        <v>21</v>
      </c>
      <c r="AW214" s="12" t="s">
        <v>35</v>
      </c>
      <c r="AX214" s="12" t="s">
        <v>79</v>
      </c>
      <c r="AY214" s="155" t="s">
        <v>317</v>
      </c>
    </row>
    <row r="215" spans="2:51" s="13" customFormat="1" ht="11.25">
      <c r="B215" s="160"/>
      <c r="D215" s="154" t="s">
        <v>323</v>
      </c>
      <c r="E215" s="161" t="s">
        <v>1</v>
      </c>
      <c r="F215" s="162" t="s">
        <v>393</v>
      </c>
      <c r="H215" s="163">
        <v>410.04</v>
      </c>
      <c r="I215" s="164"/>
      <c r="L215" s="160"/>
      <c r="M215" s="165"/>
      <c r="T215" s="166"/>
      <c r="AT215" s="161" t="s">
        <v>323</v>
      </c>
      <c r="AU215" s="161" t="s">
        <v>88</v>
      </c>
      <c r="AV215" s="13" t="s">
        <v>88</v>
      </c>
      <c r="AW215" s="13" t="s">
        <v>35</v>
      </c>
      <c r="AX215" s="13" t="s">
        <v>79</v>
      </c>
      <c r="AY215" s="161" t="s">
        <v>317</v>
      </c>
    </row>
    <row r="216" spans="2:51" s="13" customFormat="1" ht="11.25">
      <c r="B216" s="160"/>
      <c r="D216" s="154" t="s">
        <v>323</v>
      </c>
      <c r="E216" s="161" t="s">
        <v>1</v>
      </c>
      <c r="F216" s="162" t="s">
        <v>394</v>
      </c>
      <c r="H216" s="163">
        <v>27.5</v>
      </c>
      <c r="I216" s="164"/>
      <c r="L216" s="160"/>
      <c r="M216" s="165"/>
      <c r="T216" s="166"/>
      <c r="AT216" s="161" t="s">
        <v>323</v>
      </c>
      <c r="AU216" s="161" t="s">
        <v>88</v>
      </c>
      <c r="AV216" s="13" t="s">
        <v>88</v>
      </c>
      <c r="AW216" s="13" t="s">
        <v>35</v>
      </c>
      <c r="AX216" s="13" t="s">
        <v>79</v>
      </c>
      <c r="AY216" s="161" t="s">
        <v>317</v>
      </c>
    </row>
    <row r="217" spans="2:51" s="15" customFormat="1" ht="11.25">
      <c r="B217" s="174"/>
      <c r="D217" s="154" t="s">
        <v>323</v>
      </c>
      <c r="E217" s="175" t="s">
        <v>152</v>
      </c>
      <c r="F217" s="176" t="s">
        <v>334</v>
      </c>
      <c r="H217" s="177">
        <v>437.54</v>
      </c>
      <c r="I217" s="178"/>
      <c r="L217" s="174"/>
      <c r="M217" s="179"/>
      <c r="T217" s="180"/>
      <c r="AT217" s="175" t="s">
        <v>323</v>
      </c>
      <c r="AU217" s="175" t="s">
        <v>88</v>
      </c>
      <c r="AV217" s="15" t="s">
        <v>219</v>
      </c>
      <c r="AW217" s="15" t="s">
        <v>35</v>
      </c>
      <c r="AX217" s="15" t="s">
        <v>79</v>
      </c>
      <c r="AY217" s="175" t="s">
        <v>317</v>
      </c>
    </row>
    <row r="218" spans="2:51" s="12" customFormat="1" ht="11.25">
      <c r="B218" s="153"/>
      <c r="D218" s="154" t="s">
        <v>323</v>
      </c>
      <c r="E218" s="155" t="s">
        <v>1</v>
      </c>
      <c r="F218" s="156" t="s">
        <v>387</v>
      </c>
      <c r="H218" s="155" t="s">
        <v>1</v>
      </c>
      <c r="I218" s="157"/>
      <c r="L218" s="153"/>
      <c r="M218" s="158"/>
      <c r="T218" s="159"/>
      <c r="AT218" s="155" t="s">
        <v>323</v>
      </c>
      <c r="AU218" s="155" t="s">
        <v>88</v>
      </c>
      <c r="AV218" s="12" t="s">
        <v>21</v>
      </c>
      <c r="AW218" s="12" t="s">
        <v>35</v>
      </c>
      <c r="AX218" s="12" t="s">
        <v>79</v>
      </c>
      <c r="AY218" s="155" t="s">
        <v>317</v>
      </c>
    </row>
    <row r="219" spans="2:51" s="13" customFormat="1" ht="11.25">
      <c r="B219" s="160"/>
      <c r="D219" s="154" t="s">
        <v>323</v>
      </c>
      <c r="E219" s="161" t="s">
        <v>1</v>
      </c>
      <c r="F219" s="162" t="s">
        <v>395</v>
      </c>
      <c r="H219" s="163">
        <v>393.786</v>
      </c>
      <c r="I219" s="164"/>
      <c r="L219" s="160"/>
      <c r="M219" s="165"/>
      <c r="T219" s="166"/>
      <c r="AT219" s="161" t="s">
        <v>323</v>
      </c>
      <c r="AU219" s="161" t="s">
        <v>88</v>
      </c>
      <c r="AV219" s="13" t="s">
        <v>88</v>
      </c>
      <c r="AW219" s="13" t="s">
        <v>35</v>
      </c>
      <c r="AX219" s="13" t="s">
        <v>79</v>
      </c>
      <c r="AY219" s="161" t="s">
        <v>317</v>
      </c>
    </row>
    <row r="220" spans="2:51" s="14" customFormat="1" ht="11.25">
      <c r="B220" s="167"/>
      <c r="D220" s="154" t="s">
        <v>323</v>
      </c>
      <c r="E220" s="168" t="s">
        <v>1</v>
      </c>
      <c r="F220" s="169" t="s">
        <v>333</v>
      </c>
      <c r="H220" s="170">
        <v>393.786</v>
      </c>
      <c r="I220" s="171"/>
      <c r="L220" s="167"/>
      <c r="M220" s="172"/>
      <c r="T220" s="173"/>
      <c r="AT220" s="168" t="s">
        <v>323</v>
      </c>
      <c r="AU220" s="168" t="s">
        <v>88</v>
      </c>
      <c r="AV220" s="14" t="s">
        <v>190</v>
      </c>
      <c r="AW220" s="14" t="s">
        <v>35</v>
      </c>
      <c r="AX220" s="14" t="s">
        <v>21</v>
      </c>
      <c r="AY220" s="168" t="s">
        <v>317</v>
      </c>
    </row>
    <row r="221" spans="2:65" s="1" customFormat="1" ht="33" customHeight="1">
      <c r="B221" s="32"/>
      <c r="C221" s="139" t="s">
        <v>252</v>
      </c>
      <c r="D221" s="139" t="s">
        <v>319</v>
      </c>
      <c r="E221" s="140" t="s">
        <v>396</v>
      </c>
      <c r="F221" s="141" t="s">
        <v>397</v>
      </c>
      <c r="G221" s="142" t="s">
        <v>154</v>
      </c>
      <c r="H221" s="143">
        <v>950.576</v>
      </c>
      <c r="I221" s="144"/>
      <c r="J221" s="145">
        <f>ROUND(I221*H221,1)</f>
        <v>0</v>
      </c>
      <c r="K221" s="146"/>
      <c r="L221" s="32"/>
      <c r="M221" s="147" t="s">
        <v>1</v>
      </c>
      <c r="N221" s="148" t="s">
        <v>44</v>
      </c>
      <c r="P221" s="149">
        <f>O221*H221</f>
        <v>0</v>
      </c>
      <c r="Q221" s="149">
        <v>9E-05</v>
      </c>
      <c r="R221" s="149">
        <f>Q221*H221</f>
        <v>0.08555184</v>
      </c>
      <c r="S221" s="149">
        <v>0.115</v>
      </c>
      <c r="T221" s="150">
        <f>S221*H221</f>
        <v>109.31624000000001</v>
      </c>
      <c r="AR221" s="151" t="s">
        <v>219</v>
      </c>
      <c r="AT221" s="151" t="s">
        <v>319</v>
      </c>
      <c r="AU221" s="151" t="s">
        <v>88</v>
      </c>
      <c r="AY221" s="17" t="s">
        <v>317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7" t="s">
        <v>21</v>
      </c>
      <c r="BK221" s="152">
        <f>ROUND(I221*H221,1)</f>
        <v>0</v>
      </c>
      <c r="BL221" s="17" t="s">
        <v>219</v>
      </c>
      <c r="BM221" s="151" t="s">
        <v>398</v>
      </c>
    </row>
    <row r="222" spans="2:51" s="12" customFormat="1" ht="11.25">
      <c r="B222" s="153"/>
      <c r="D222" s="154" t="s">
        <v>323</v>
      </c>
      <c r="E222" s="155" t="s">
        <v>1</v>
      </c>
      <c r="F222" s="156" t="s">
        <v>399</v>
      </c>
      <c r="H222" s="155" t="s">
        <v>1</v>
      </c>
      <c r="I222" s="157"/>
      <c r="L222" s="153"/>
      <c r="M222" s="158"/>
      <c r="T222" s="159"/>
      <c r="AT222" s="155" t="s">
        <v>323</v>
      </c>
      <c r="AU222" s="155" t="s">
        <v>88</v>
      </c>
      <c r="AV222" s="12" t="s">
        <v>21</v>
      </c>
      <c r="AW222" s="12" t="s">
        <v>35</v>
      </c>
      <c r="AX222" s="12" t="s">
        <v>79</v>
      </c>
      <c r="AY222" s="155" t="s">
        <v>317</v>
      </c>
    </row>
    <row r="223" spans="2:51" s="12" customFormat="1" ht="11.25">
      <c r="B223" s="153"/>
      <c r="D223" s="154" t="s">
        <v>323</v>
      </c>
      <c r="E223" s="155" t="s">
        <v>1</v>
      </c>
      <c r="F223" s="156" t="s">
        <v>387</v>
      </c>
      <c r="H223" s="155" t="s">
        <v>1</v>
      </c>
      <c r="I223" s="157"/>
      <c r="L223" s="153"/>
      <c r="M223" s="158"/>
      <c r="T223" s="159"/>
      <c r="AT223" s="155" t="s">
        <v>323</v>
      </c>
      <c r="AU223" s="155" t="s">
        <v>88</v>
      </c>
      <c r="AV223" s="12" t="s">
        <v>21</v>
      </c>
      <c r="AW223" s="12" t="s">
        <v>35</v>
      </c>
      <c r="AX223" s="12" t="s">
        <v>79</v>
      </c>
      <c r="AY223" s="155" t="s">
        <v>317</v>
      </c>
    </row>
    <row r="224" spans="2:51" s="13" customFormat="1" ht="11.25">
      <c r="B224" s="160"/>
      <c r="D224" s="154" t="s">
        <v>323</v>
      </c>
      <c r="E224" s="161" t="s">
        <v>1</v>
      </c>
      <c r="F224" s="162" t="s">
        <v>400</v>
      </c>
      <c r="H224" s="163">
        <v>317.43</v>
      </c>
      <c r="I224" s="164"/>
      <c r="L224" s="160"/>
      <c r="M224" s="165"/>
      <c r="T224" s="166"/>
      <c r="AT224" s="161" t="s">
        <v>323</v>
      </c>
      <c r="AU224" s="161" t="s">
        <v>88</v>
      </c>
      <c r="AV224" s="13" t="s">
        <v>88</v>
      </c>
      <c r="AW224" s="13" t="s">
        <v>35</v>
      </c>
      <c r="AX224" s="13" t="s">
        <v>79</v>
      </c>
      <c r="AY224" s="161" t="s">
        <v>317</v>
      </c>
    </row>
    <row r="225" spans="2:51" s="14" customFormat="1" ht="11.25">
      <c r="B225" s="167"/>
      <c r="D225" s="154" t="s">
        <v>323</v>
      </c>
      <c r="E225" s="168" t="s">
        <v>1</v>
      </c>
      <c r="F225" s="169" t="s">
        <v>333</v>
      </c>
      <c r="H225" s="170">
        <v>317.43</v>
      </c>
      <c r="I225" s="171"/>
      <c r="L225" s="167"/>
      <c r="M225" s="172"/>
      <c r="T225" s="173"/>
      <c r="AT225" s="168" t="s">
        <v>323</v>
      </c>
      <c r="AU225" s="168" t="s">
        <v>88</v>
      </c>
      <c r="AV225" s="14" t="s">
        <v>190</v>
      </c>
      <c r="AW225" s="14" t="s">
        <v>35</v>
      </c>
      <c r="AX225" s="14" t="s">
        <v>79</v>
      </c>
      <c r="AY225" s="168" t="s">
        <v>317</v>
      </c>
    </row>
    <row r="226" spans="2:51" s="12" customFormat="1" ht="11.25">
      <c r="B226" s="153"/>
      <c r="D226" s="154" t="s">
        <v>323</v>
      </c>
      <c r="E226" s="155" t="s">
        <v>1</v>
      </c>
      <c r="F226" s="156" t="s">
        <v>351</v>
      </c>
      <c r="H226" s="155" t="s">
        <v>1</v>
      </c>
      <c r="I226" s="157"/>
      <c r="L226" s="153"/>
      <c r="M226" s="158"/>
      <c r="T226" s="159"/>
      <c r="AT226" s="155" t="s">
        <v>323</v>
      </c>
      <c r="AU226" s="155" t="s">
        <v>88</v>
      </c>
      <c r="AV226" s="12" t="s">
        <v>21</v>
      </c>
      <c r="AW226" s="12" t="s">
        <v>35</v>
      </c>
      <c r="AX226" s="12" t="s">
        <v>79</v>
      </c>
      <c r="AY226" s="155" t="s">
        <v>317</v>
      </c>
    </row>
    <row r="227" spans="2:51" s="12" customFormat="1" ht="11.25">
      <c r="B227" s="153"/>
      <c r="D227" s="154" t="s">
        <v>323</v>
      </c>
      <c r="E227" s="155" t="s">
        <v>1</v>
      </c>
      <c r="F227" s="156" t="s">
        <v>387</v>
      </c>
      <c r="H227" s="155" t="s">
        <v>1</v>
      </c>
      <c r="I227" s="157"/>
      <c r="L227" s="153"/>
      <c r="M227" s="158"/>
      <c r="T227" s="159"/>
      <c r="AT227" s="155" t="s">
        <v>323</v>
      </c>
      <c r="AU227" s="155" t="s">
        <v>88</v>
      </c>
      <c r="AV227" s="12" t="s">
        <v>21</v>
      </c>
      <c r="AW227" s="12" t="s">
        <v>35</v>
      </c>
      <c r="AX227" s="12" t="s">
        <v>79</v>
      </c>
      <c r="AY227" s="155" t="s">
        <v>317</v>
      </c>
    </row>
    <row r="228" spans="2:51" s="13" customFormat="1" ht="11.25">
      <c r="B228" s="160"/>
      <c r="D228" s="154" t="s">
        <v>323</v>
      </c>
      <c r="E228" s="161" t="s">
        <v>1</v>
      </c>
      <c r="F228" s="162" t="s">
        <v>401</v>
      </c>
      <c r="H228" s="163">
        <v>393.786</v>
      </c>
      <c r="I228" s="164"/>
      <c r="L228" s="160"/>
      <c r="M228" s="165"/>
      <c r="T228" s="166"/>
      <c r="AT228" s="161" t="s">
        <v>323</v>
      </c>
      <c r="AU228" s="161" t="s">
        <v>88</v>
      </c>
      <c r="AV228" s="13" t="s">
        <v>88</v>
      </c>
      <c r="AW228" s="13" t="s">
        <v>35</v>
      </c>
      <c r="AX228" s="13" t="s">
        <v>79</v>
      </c>
      <c r="AY228" s="161" t="s">
        <v>317</v>
      </c>
    </row>
    <row r="229" spans="2:51" s="14" customFormat="1" ht="11.25">
      <c r="B229" s="167"/>
      <c r="D229" s="154" t="s">
        <v>323</v>
      </c>
      <c r="E229" s="168" t="s">
        <v>1</v>
      </c>
      <c r="F229" s="169" t="s">
        <v>333</v>
      </c>
      <c r="H229" s="170">
        <v>393.786</v>
      </c>
      <c r="I229" s="171"/>
      <c r="L229" s="167"/>
      <c r="M229" s="172"/>
      <c r="T229" s="173"/>
      <c r="AT229" s="168" t="s">
        <v>323</v>
      </c>
      <c r="AU229" s="168" t="s">
        <v>88</v>
      </c>
      <c r="AV229" s="14" t="s">
        <v>190</v>
      </c>
      <c r="AW229" s="14" t="s">
        <v>35</v>
      </c>
      <c r="AX229" s="14" t="s">
        <v>79</v>
      </c>
      <c r="AY229" s="168" t="s">
        <v>317</v>
      </c>
    </row>
    <row r="230" spans="2:51" s="12" customFormat="1" ht="11.25">
      <c r="B230" s="153"/>
      <c r="D230" s="154" t="s">
        <v>323</v>
      </c>
      <c r="E230" s="155" t="s">
        <v>1</v>
      </c>
      <c r="F230" s="156" t="s">
        <v>402</v>
      </c>
      <c r="H230" s="155" t="s">
        <v>1</v>
      </c>
      <c r="I230" s="157"/>
      <c r="L230" s="153"/>
      <c r="M230" s="158"/>
      <c r="T230" s="159"/>
      <c r="AT230" s="155" t="s">
        <v>323</v>
      </c>
      <c r="AU230" s="155" t="s">
        <v>88</v>
      </c>
      <c r="AV230" s="12" t="s">
        <v>21</v>
      </c>
      <c r="AW230" s="12" t="s">
        <v>35</v>
      </c>
      <c r="AX230" s="12" t="s">
        <v>79</v>
      </c>
      <c r="AY230" s="155" t="s">
        <v>317</v>
      </c>
    </row>
    <row r="231" spans="2:51" s="12" customFormat="1" ht="11.25">
      <c r="B231" s="153"/>
      <c r="D231" s="154" t="s">
        <v>323</v>
      </c>
      <c r="E231" s="155" t="s">
        <v>1</v>
      </c>
      <c r="F231" s="156" t="s">
        <v>403</v>
      </c>
      <c r="H231" s="155" t="s">
        <v>1</v>
      </c>
      <c r="I231" s="157"/>
      <c r="L231" s="153"/>
      <c r="M231" s="158"/>
      <c r="T231" s="159"/>
      <c r="AT231" s="155" t="s">
        <v>323</v>
      </c>
      <c r="AU231" s="155" t="s">
        <v>88</v>
      </c>
      <c r="AV231" s="12" t="s">
        <v>21</v>
      </c>
      <c r="AW231" s="12" t="s">
        <v>35</v>
      </c>
      <c r="AX231" s="12" t="s">
        <v>79</v>
      </c>
      <c r="AY231" s="155" t="s">
        <v>317</v>
      </c>
    </row>
    <row r="232" spans="2:51" s="12" customFormat="1" ht="11.25">
      <c r="B232" s="153"/>
      <c r="D232" s="154" t="s">
        <v>323</v>
      </c>
      <c r="E232" s="155" t="s">
        <v>1</v>
      </c>
      <c r="F232" s="156" t="s">
        <v>404</v>
      </c>
      <c r="H232" s="155" t="s">
        <v>1</v>
      </c>
      <c r="I232" s="157"/>
      <c r="L232" s="153"/>
      <c r="M232" s="158"/>
      <c r="T232" s="159"/>
      <c r="AT232" s="155" t="s">
        <v>323</v>
      </c>
      <c r="AU232" s="155" t="s">
        <v>88</v>
      </c>
      <c r="AV232" s="12" t="s">
        <v>21</v>
      </c>
      <c r="AW232" s="12" t="s">
        <v>35</v>
      </c>
      <c r="AX232" s="12" t="s">
        <v>79</v>
      </c>
      <c r="AY232" s="155" t="s">
        <v>317</v>
      </c>
    </row>
    <row r="233" spans="2:51" s="13" customFormat="1" ht="11.25">
      <c r="B233" s="160"/>
      <c r="D233" s="154" t="s">
        <v>323</v>
      </c>
      <c r="E233" s="161" t="s">
        <v>1</v>
      </c>
      <c r="F233" s="162" t="s">
        <v>405</v>
      </c>
      <c r="H233" s="163">
        <v>1029.6</v>
      </c>
      <c r="I233" s="164"/>
      <c r="L233" s="160"/>
      <c r="M233" s="165"/>
      <c r="T233" s="166"/>
      <c r="AT233" s="161" t="s">
        <v>323</v>
      </c>
      <c r="AU233" s="161" t="s">
        <v>88</v>
      </c>
      <c r="AV233" s="13" t="s">
        <v>88</v>
      </c>
      <c r="AW233" s="13" t="s">
        <v>35</v>
      </c>
      <c r="AX233" s="13" t="s">
        <v>79</v>
      </c>
      <c r="AY233" s="161" t="s">
        <v>317</v>
      </c>
    </row>
    <row r="234" spans="2:51" s="12" customFormat="1" ht="11.25">
      <c r="B234" s="153"/>
      <c r="D234" s="154" t="s">
        <v>323</v>
      </c>
      <c r="E234" s="155" t="s">
        <v>1</v>
      </c>
      <c r="F234" s="156" t="s">
        <v>406</v>
      </c>
      <c r="H234" s="155" t="s">
        <v>1</v>
      </c>
      <c r="I234" s="157"/>
      <c r="L234" s="153"/>
      <c r="M234" s="158"/>
      <c r="T234" s="159"/>
      <c r="AT234" s="155" t="s">
        <v>323</v>
      </c>
      <c r="AU234" s="155" t="s">
        <v>88</v>
      </c>
      <c r="AV234" s="12" t="s">
        <v>21</v>
      </c>
      <c r="AW234" s="12" t="s">
        <v>35</v>
      </c>
      <c r="AX234" s="12" t="s">
        <v>79</v>
      </c>
      <c r="AY234" s="155" t="s">
        <v>317</v>
      </c>
    </row>
    <row r="235" spans="2:51" s="13" customFormat="1" ht="11.25">
      <c r="B235" s="160"/>
      <c r="D235" s="154" t="s">
        <v>323</v>
      </c>
      <c r="E235" s="161" t="s">
        <v>1</v>
      </c>
      <c r="F235" s="162" t="s">
        <v>407</v>
      </c>
      <c r="H235" s="163">
        <v>-790.24</v>
      </c>
      <c r="I235" s="164"/>
      <c r="L235" s="160"/>
      <c r="M235" s="165"/>
      <c r="T235" s="166"/>
      <c r="AT235" s="161" t="s">
        <v>323</v>
      </c>
      <c r="AU235" s="161" t="s">
        <v>88</v>
      </c>
      <c r="AV235" s="13" t="s">
        <v>88</v>
      </c>
      <c r="AW235" s="13" t="s">
        <v>35</v>
      </c>
      <c r="AX235" s="13" t="s">
        <v>79</v>
      </c>
      <c r="AY235" s="161" t="s">
        <v>317</v>
      </c>
    </row>
    <row r="236" spans="2:51" s="14" customFormat="1" ht="11.25">
      <c r="B236" s="167"/>
      <c r="D236" s="154" t="s">
        <v>323</v>
      </c>
      <c r="E236" s="168" t="s">
        <v>183</v>
      </c>
      <c r="F236" s="169" t="s">
        <v>333</v>
      </c>
      <c r="H236" s="170">
        <v>239.36</v>
      </c>
      <c r="I236" s="171"/>
      <c r="L236" s="167"/>
      <c r="M236" s="172"/>
      <c r="T236" s="173"/>
      <c r="AT236" s="168" t="s">
        <v>323</v>
      </c>
      <c r="AU236" s="168" t="s">
        <v>88</v>
      </c>
      <c r="AV236" s="14" t="s">
        <v>190</v>
      </c>
      <c r="AW236" s="14" t="s">
        <v>35</v>
      </c>
      <c r="AX236" s="14" t="s">
        <v>79</v>
      </c>
      <c r="AY236" s="168" t="s">
        <v>317</v>
      </c>
    </row>
    <row r="237" spans="2:51" s="15" customFormat="1" ht="11.25">
      <c r="B237" s="174"/>
      <c r="D237" s="154" t="s">
        <v>323</v>
      </c>
      <c r="E237" s="175" t="s">
        <v>1</v>
      </c>
      <c r="F237" s="176" t="s">
        <v>334</v>
      </c>
      <c r="H237" s="177">
        <v>950.576</v>
      </c>
      <c r="I237" s="178"/>
      <c r="L237" s="174"/>
      <c r="M237" s="179"/>
      <c r="T237" s="180"/>
      <c r="AT237" s="175" t="s">
        <v>323</v>
      </c>
      <c r="AU237" s="175" t="s">
        <v>88</v>
      </c>
      <c r="AV237" s="15" t="s">
        <v>219</v>
      </c>
      <c r="AW237" s="15" t="s">
        <v>35</v>
      </c>
      <c r="AX237" s="15" t="s">
        <v>21</v>
      </c>
      <c r="AY237" s="175" t="s">
        <v>317</v>
      </c>
    </row>
    <row r="238" spans="2:65" s="1" customFormat="1" ht="16.5" customHeight="1">
      <c r="B238" s="32"/>
      <c r="C238" s="139" t="s">
        <v>408</v>
      </c>
      <c r="D238" s="139" t="s">
        <v>319</v>
      </c>
      <c r="E238" s="140" t="s">
        <v>409</v>
      </c>
      <c r="F238" s="141" t="s">
        <v>410</v>
      </c>
      <c r="G238" s="142" t="s">
        <v>172</v>
      </c>
      <c r="H238" s="143">
        <v>15</v>
      </c>
      <c r="I238" s="144"/>
      <c r="J238" s="145">
        <f>ROUND(I238*H238,1)</f>
        <v>0</v>
      </c>
      <c r="K238" s="146"/>
      <c r="L238" s="32"/>
      <c r="M238" s="147" t="s">
        <v>1</v>
      </c>
      <c r="N238" s="148" t="s">
        <v>44</v>
      </c>
      <c r="P238" s="149">
        <f>O238*H238</f>
        <v>0</v>
      </c>
      <c r="Q238" s="149">
        <v>0.00719</v>
      </c>
      <c r="R238" s="149">
        <f>Q238*H238</f>
        <v>0.10785</v>
      </c>
      <c r="S238" s="149">
        <v>0</v>
      </c>
      <c r="T238" s="150">
        <f>S238*H238</f>
        <v>0</v>
      </c>
      <c r="AR238" s="151" t="s">
        <v>219</v>
      </c>
      <c r="AT238" s="151" t="s">
        <v>319</v>
      </c>
      <c r="AU238" s="151" t="s">
        <v>88</v>
      </c>
      <c r="AY238" s="17" t="s">
        <v>317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7" t="s">
        <v>21</v>
      </c>
      <c r="BK238" s="152">
        <f>ROUND(I238*H238,1)</f>
        <v>0</v>
      </c>
      <c r="BL238" s="17" t="s">
        <v>219</v>
      </c>
      <c r="BM238" s="151" t="s">
        <v>411</v>
      </c>
    </row>
    <row r="239" spans="2:51" s="13" customFormat="1" ht="11.25">
      <c r="B239" s="160"/>
      <c r="D239" s="154" t="s">
        <v>323</v>
      </c>
      <c r="E239" s="161" t="s">
        <v>1</v>
      </c>
      <c r="F239" s="162" t="s">
        <v>9</v>
      </c>
      <c r="H239" s="163">
        <v>15</v>
      </c>
      <c r="I239" s="164"/>
      <c r="L239" s="160"/>
      <c r="M239" s="165"/>
      <c r="T239" s="166"/>
      <c r="AT239" s="161" t="s">
        <v>323</v>
      </c>
      <c r="AU239" s="161" t="s">
        <v>88</v>
      </c>
      <c r="AV239" s="13" t="s">
        <v>88</v>
      </c>
      <c r="AW239" s="13" t="s">
        <v>35</v>
      </c>
      <c r="AX239" s="13" t="s">
        <v>79</v>
      </c>
      <c r="AY239" s="161" t="s">
        <v>317</v>
      </c>
    </row>
    <row r="240" spans="2:51" s="15" customFormat="1" ht="11.25">
      <c r="B240" s="174"/>
      <c r="D240" s="154" t="s">
        <v>323</v>
      </c>
      <c r="E240" s="175" t="s">
        <v>1</v>
      </c>
      <c r="F240" s="176" t="s">
        <v>334</v>
      </c>
      <c r="H240" s="177">
        <v>15</v>
      </c>
      <c r="I240" s="178"/>
      <c r="L240" s="174"/>
      <c r="M240" s="179"/>
      <c r="T240" s="180"/>
      <c r="AT240" s="175" t="s">
        <v>323</v>
      </c>
      <c r="AU240" s="175" t="s">
        <v>88</v>
      </c>
      <c r="AV240" s="15" t="s">
        <v>219</v>
      </c>
      <c r="AW240" s="15" t="s">
        <v>35</v>
      </c>
      <c r="AX240" s="15" t="s">
        <v>21</v>
      </c>
      <c r="AY240" s="175" t="s">
        <v>317</v>
      </c>
    </row>
    <row r="241" spans="2:65" s="1" customFormat="1" ht="24.2" customHeight="1">
      <c r="B241" s="32"/>
      <c r="C241" s="139" t="s">
        <v>216</v>
      </c>
      <c r="D241" s="139" t="s">
        <v>319</v>
      </c>
      <c r="E241" s="140" t="s">
        <v>412</v>
      </c>
      <c r="F241" s="141" t="s">
        <v>413</v>
      </c>
      <c r="G241" s="142" t="s">
        <v>414</v>
      </c>
      <c r="H241" s="143">
        <v>288</v>
      </c>
      <c r="I241" s="144"/>
      <c r="J241" s="145">
        <f>ROUND(I241*H241,1)</f>
        <v>0</v>
      </c>
      <c r="K241" s="146"/>
      <c r="L241" s="32"/>
      <c r="M241" s="147" t="s">
        <v>1</v>
      </c>
      <c r="N241" s="148" t="s">
        <v>44</v>
      </c>
      <c r="P241" s="149">
        <f>O241*H241</f>
        <v>0</v>
      </c>
      <c r="Q241" s="149">
        <v>3E-05</v>
      </c>
      <c r="R241" s="149">
        <f>Q241*H241</f>
        <v>0.00864</v>
      </c>
      <c r="S241" s="149">
        <v>0</v>
      </c>
      <c r="T241" s="150">
        <f>S241*H241</f>
        <v>0</v>
      </c>
      <c r="AR241" s="151" t="s">
        <v>219</v>
      </c>
      <c r="AT241" s="151" t="s">
        <v>319</v>
      </c>
      <c r="AU241" s="151" t="s">
        <v>88</v>
      </c>
      <c r="AY241" s="17" t="s">
        <v>317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7" t="s">
        <v>21</v>
      </c>
      <c r="BK241" s="152">
        <f>ROUND(I241*H241,1)</f>
        <v>0</v>
      </c>
      <c r="BL241" s="17" t="s">
        <v>219</v>
      </c>
      <c r="BM241" s="151" t="s">
        <v>415</v>
      </c>
    </row>
    <row r="242" spans="2:51" s="13" customFormat="1" ht="11.25">
      <c r="B242" s="160"/>
      <c r="D242" s="154" t="s">
        <v>323</v>
      </c>
      <c r="E242" s="161" t="s">
        <v>1</v>
      </c>
      <c r="F242" s="162" t="s">
        <v>416</v>
      </c>
      <c r="H242" s="163">
        <v>288</v>
      </c>
      <c r="I242" s="164"/>
      <c r="L242" s="160"/>
      <c r="M242" s="165"/>
      <c r="T242" s="166"/>
      <c r="AT242" s="161" t="s">
        <v>323</v>
      </c>
      <c r="AU242" s="161" t="s">
        <v>88</v>
      </c>
      <c r="AV242" s="13" t="s">
        <v>88</v>
      </c>
      <c r="AW242" s="13" t="s">
        <v>35</v>
      </c>
      <c r="AX242" s="13" t="s">
        <v>79</v>
      </c>
      <c r="AY242" s="161" t="s">
        <v>317</v>
      </c>
    </row>
    <row r="243" spans="2:51" s="15" customFormat="1" ht="11.25">
      <c r="B243" s="174"/>
      <c r="D243" s="154" t="s">
        <v>323</v>
      </c>
      <c r="E243" s="175" t="s">
        <v>1</v>
      </c>
      <c r="F243" s="176" t="s">
        <v>334</v>
      </c>
      <c r="H243" s="177">
        <v>288</v>
      </c>
      <c r="I243" s="178"/>
      <c r="L243" s="174"/>
      <c r="M243" s="179"/>
      <c r="T243" s="180"/>
      <c r="AT243" s="175" t="s">
        <v>323</v>
      </c>
      <c r="AU243" s="175" t="s">
        <v>88</v>
      </c>
      <c r="AV243" s="15" t="s">
        <v>219</v>
      </c>
      <c r="AW243" s="15" t="s">
        <v>35</v>
      </c>
      <c r="AX243" s="15" t="s">
        <v>21</v>
      </c>
      <c r="AY243" s="175" t="s">
        <v>317</v>
      </c>
    </row>
    <row r="244" spans="2:65" s="1" customFormat="1" ht="24.2" customHeight="1">
      <c r="B244" s="32"/>
      <c r="C244" s="139" t="s">
        <v>258</v>
      </c>
      <c r="D244" s="139" t="s">
        <v>319</v>
      </c>
      <c r="E244" s="140" t="s">
        <v>417</v>
      </c>
      <c r="F244" s="141" t="s">
        <v>418</v>
      </c>
      <c r="G244" s="142" t="s">
        <v>168</v>
      </c>
      <c r="H244" s="143">
        <v>24</v>
      </c>
      <c r="I244" s="144"/>
      <c r="J244" s="145">
        <f>ROUND(I244*H244,1)</f>
        <v>0</v>
      </c>
      <c r="K244" s="146"/>
      <c r="L244" s="32"/>
      <c r="M244" s="147" t="s">
        <v>1</v>
      </c>
      <c r="N244" s="148" t="s">
        <v>44</v>
      </c>
      <c r="P244" s="149">
        <f>O244*H244</f>
        <v>0</v>
      </c>
      <c r="Q244" s="149">
        <v>0</v>
      </c>
      <c r="R244" s="149">
        <f>Q244*H244</f>
        <v>0</v>
      </c>
      <c r="S244" s="149">
        <v>0</v>
      </c>
      <c r="T244" s="150">
        <f>S244*H244</f>
        <v>0</v>
      </c>
      <c r="AR244" s="151" t="s">
        <v>219</v>
      </c>
      <c r="AT244" s="151" t="s">
        <v>319</v>
      </c>
      <c r="AU244" s="151" t="s">
        <v>88</v>
      </c>
      <c r="AY244" s="17" t="s">
        <v>317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7" t="s">
        <v>21</v>
      </c>
      <c r="BK244" s="152">
        <f>ROUND(I244*H244,1)</f>
        <v>0</v>
      </c>
      <c r="BL244" s="17" t="s">
        <v>219</v>
      </c>
      <c r="BM244" s="151" t="s">
        <v>419</v>
      </c>
    </row>
    <row r="245" spans="2:51" s="13" customFormat="1" ht="11.25">
      <c r="B245" s="160"/>
      <c r="D245" s="154" t="s">
        <v>323</v>
      </c>
      <c r="E245" s="161" t="s">
        <v>1</v>
      </c>
      <c r="F245" s="162" t="s">
        <v>420</v>
      </c>
      <c r="H245" s="163">
        <v>23.289</v>
      </c>
      <c r="I245" s="164"/>
      <c r="L245" s="160"/>
      <c r="M245" s="165"/>
      <c r="T245" s="166"/>
      <c r="AT245" s="161" t="s">
        <v>323</v>
      </c>
      <c r="AU245" s="161" t="s">
        <v>88</v>
      </c>
      <c r="AV245" s="13" t="s">
        <v>88</v>
      </c>
      <c r="AW245" s="13" t="s">
        <v>35</v>
      </c>
      <c r="AX245" s="13" t="s">
        <v>79</v>
      </c>
      <c r="AY245" s="161" t="s">
        <v>317</v>
      </c>
    </row>
    <row r="246" spans="2:51" s="13" customFormat="1" ht="11.25">
      <c r="B246" s="160"/>
      <c r="D246" s="154" t="s">
        <v>323</v>
      </c>
      <c r="E246" s="161" t="s">
        <v>1</v>
      </c>
      <c r="F246" s="162" t="s">
        <v>421</v>
      </c>
      <c r="H246" s="163">
        <v>0.711</v>
      </c>
      <c r="I246" s="164"/>
      <c r="L246" s="160"/>
      <c r="M246" s="165"/>
      <c r="T246" s="166"/>
      <c r="AT246" s="161" t="s">
        <v>323</v>
      </c>
      <c r="AU246" s="161" t="s">
        <v>88</v>
      </c>
      <c r="AV246" s="13" t="s">
        <v>88</v>
      </c>
      <c r="AW246" s="13" t="s">
        <v>35</v>
      </c>
      <c r="AX246" s="13" t="s">
        <v>79</v>
      </c>
      <c r="AY246" s="161" t="s">
        <v>317</v>
      </c>
    </row>
    <row r="247" spans="2:51" s="15" customFormat="1" ht="11.25">
      <c r="B247" s="174"/>
      <c r="D247" s="154" t="s">
        <v>323</v>
      </c>
      <c r="E247" s="175" t="s">
        <v>166</v>
      </c>
      <c r="F247" s="176" t="s">
        <v>334</v>
      </c>
      <c r="H247" s="177">
        <v>24</v>
      </c>
      <c r="I247" s="178"/>
      <c r="L247" s="174"/>
      <c r="M247" s="179"/>
      <c r="T247" s="180"/>
      <c r="AT247" s="175" t="s">
        <v>323</v>
      </c>
      <c r="AU247" s="175" t="s">
        <v>88</v>
      </c>
      <c r="AV247" s="15" t="s">
        <v>219</v>
      </c>
      <c r="AW247" s="15" t="s">
        <v>35</v>
      </c>
      <c r="AX247" s="15" t="s">
        <v>21</v>
      </c>
      <c r="AY247" s="175" t="s">
        <v>317</v>
      </c>
    </row>
    <row r="248" spans="2:65" s="1" customFormat="1" ht="16.5" customHeight="1">
      <c r="B248" s="32"/>
      <c r="C248" s="139" t="s">
        <v>422</v>
      </c>
      <c r="D248" s="139" t="s">
        <v>319</v>
      </c>
      <c r="E248" s="140" t="s">
        <v>423</v>
      </c>
      <c r="F248" s="141" t="s">
        <v>424</v>
      </c>
      <c r="G248" s="142" t="s">
        <v>172</v>
      </c>
      <c r="H248" s="143">
        <v>56.4</v>
      </c>
      <c r="I248" s="144"/>
      <c r="J248" s="145">
        <f>ROUND(I248*H248,1)</f>
        <v>0</v>
      </c>
      <c r="K248" s="146"/>
      <c r="L248" s="32"/>
      <c r="M248" s="147" t="s">
        <v>1</v>
      </c>
      <c r="N248" s="148" t="s">
        <v>44</v>
      </c>
      <c r="P248" s="149">
        <f>O248*H248</f>
        <v>0</v>
      </c>
      <c r="Q248" s="149">
        <v>0.0369</v>
      </c>
      <c r="R248" s="149">
        <f>Q248*H248</f>
        <v>2.08116</v>
      </c>
      <c r="S248" s="149">
        <v>0</v>
      </c>
      <c r="T248" s="150">
        <f>S248*H248</f>
        <v>0</v>
      </c>
      <c r="AR248" s="151" t="s">
        <v>219</v>
      </c>
      <c r="AT248" s="151" t="s">
        <v>319</v>
      </c>
      <c r="AU248" s="151" t="s">
        <v>88</v>
      </c>
      <c r="AY248" s="17" t="s">
        <v>317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7" t="s">
        <v>21</v>
      </c>
      <c r="BK248" s="152">
        <f>ROUND(I248*H248,1)</f>
        <v>0</v>
      </c>
      <c r="BL248" s="17" t="s">
        <v>219</v>
      </c>
      <c r="BM248" s="151" t="s">
        <v>425</v>
      </c>
    </row>
    <row r="249" spans="2:51" s="12" customFormat="1" ht="11.25">
      <c r="B249" s="153"/>
      <c r="D249" s="154" t="s">
        <v>323</v>
      </c>
      <c r="E249" s="155" t="s">
        <v>1</v>
      </c>
      <c r="F249" s="156" t="s">
        <v>426</v>
      </c>
      <c r="H249" s="155" t="s">
        <v>1</v>
      </c>
      <c r="I249" s="157"/>
      <c r="L249" s="153"/>
      <c r="M249" s="158"/>
      <c r="T249" s="159"/>
      <c r="AT249" s="155" t="s">
        <v>323</v>
      </c>
      <c r="AU249" s="155" t="s">
        <v>88</v>
      </c>
      <c r="AV249" s="12" t="s">
        <v>21</v>
      </c>
      <c r="AW249" s="12" t="s">
        <v>35</v>
      </c>
      <c r="AX249" s="12" t="s">
        <v>79</v>
      </c>
      <c r="AY249" s="155" t="s">
        <v>317</v>
      </c>
    </row>
    <row r="250" spans="2:51" s="13" customFormat="1" ht="11.25">
      <c r="B250" s="160"/>
      <c r="D250" s="154" t="s">
        <v>323</v>
      </c>
      <c r="E250" s="161" t="s">
        <v>1</v>
      </c>
      <c r="F250" s="162" t="s">
        <v>427</v>
      </c>
      <c r="H250" s="163">
        <v>3.6</v>
      </c>
      <c r="I250" s="164"/>
      <c r="L250" s="160"/>
      <c r="M250" s="165"/>
      <c r="T250" s="166"/>
      <c r="AT250" s="161" t="s">
        <v>323</v>
      </c>
      <c r="AU250" s="161" t="s">
        <v>88</v>
      </c>
      <c r="AV250" s="13" t="s">
        <v>88</v>
      </c>
      <c r="AW250" s="13" t="s">
        <v>35</v>
      </c>
      <c r="AX250" s="13" t="s">
        <v>79</v>
      </c>
      <c r="AY250" s="161" t="s">
        <v>317</v>
      </c>
    </row>
    <row r="251" spans="2:51" s="13" customFormat="1" ht="11.25">
      <c r="B251" s="160"/>
      <c r="D251" s="154" t="s">
        <v>323</v>
      </c>
      <c r="E251" s="161" t="s">
        <v>1</v>
      </c>
      <c r="F251" s="162" t="s">
        <v>428</v>
      </c>
      <c r="H251" s="163">
        <v>1.2</v>
      </c>
      <c r="I251" s="164"/>
      <c r="L251" s="160"/>
      <c r="M251" s="165"/>
      <c r="T251" s="166"/>
      <c r="AT251" s="161" t="s">
        <v>323</v>
      </c>
      <c r="AU251" s="161" t="s">
        <v>88</v>
      </c>
      <c r="AV251" s="13" t="s">
        <v>88</v>
      </c>
      <c r="AW251" s="13" t="s">
        <v>35</v>
      </c>
      <c r="AX251" s="13" t="s">
        <v>79</v>
      </c>
      <c r="AY251" s="161" t="s">
        <v>317</v>
      </c>
    </row>
    <row r="252" spans="2:51" s="13" customFormat="1" ht="11.25">
      <c r="B252" s="160"/>
      <c r="D252" s="154" t="s">
        <v>323</v>
      </c>
      <c r="E252" s="161" t="s">
        <v>1</v>
      </c>
      <c r="F252" s="162" t="s">
        <v>429</v>
      </c>
      <c r="H252" s="163">
        <v>1.2</v>
      </c>
      <c r="I252" s="164"/>
      <c r="L252" s="160"/>
      <c r="M252" s="165"/>
      <c r="T252" s="166"/>
      <c r="AT252" s="161" t="s">
        <v>323</v>
      </c>
      <c r="AU252" s="161" t="s">
        <v>88</v>
      </c>
      <c r="AV252" s="13" t="s">
        <v>88</v>
      </c>
      <c r="AW252" s="13" t="s">
        <v>35</v>
      </c>
      <c r="AX252" s="13" t="s">
        <v>79</v>
      </c>
      <c r="AY252" s="161" t="s">
        <v>317</v>
      </c>
    </row>
    <row r="253" spans="2:51" s="13" customFormat="1" ht="11.25">
      <c r="B253" s="160"/>
      <c r="D253" s="154" t="s">
        <v>323</v>
      </c>
      <c r="E253" s="161" t="s">
        <v>1</v>
      </c>
      <c r="F253" s="162" t="s">
        <v>430</v>
      </c>
      <c r="H253" s="163">
        <v>1.2</v>
      </c>
      <c r="I253" s="164"/>
      <c r="L253" s="160"/>
      <c r="M253" s="165"/>
      <c r="T253" s="166"/>
      <c r="AT253" s="161" t="s">
        <v>323</v>
      </c>
      <c r="AU253" s="161" t="s">
        <v>88</v>
      </c>
      <c r="AV253" s="13" t="s">
        <v>88</v>
      </c>
      <c r="AW253" s="13" t="s">
        <v>35</v>
      </c>
      <c r="AX253" s="13" t="s">
        <v>79</v>
      </c>
      <c r="AY253" s="161" t="s">
        <v>317</v>
      </c>
    </row>
    <row r="254" spans="2:51" s="12" customFormat="1" ht="11.25">
      <c r="B254" s="153"/>
      <c r="D254" s="154" t="s">
        <v>323</v>
      </c>
      <c r="E254" s="155" t="s">
        <v>1</v>
      </c>
      <c r="F254" s="156" t="s">
        <v>431</v>
      </c>
      <c r="H254" s="155" t="s">
        <v>1</v>
      </c>
      <c r="I254" s="157"/>
      <c r="L254" s="153"/>
      <c r="M254" s="158"/>
      <c r="T254" s="159"/>
      <c r="AT254" s="155" t="s">
        <v>323</v>
      </c>
      <c r="AU254" s="155" t="s">
        <v>88</v>
      </c>
      <c r="AV254" s="12" t="s">
        <v>21</v>
      </c>
      <c r="AW254" s="12" t="s">
        <v>35</v>
      </c>
      <c r="AX254" s="12" t="s">
        <v>79</v>
      </c>
      <c r="AY254" s="155" t="s">
        <v>317</v>
      </c>
    </row>
    <row r="255" spans="2:51" s="13" customFormat="1" ht="11.25">
      <c r="B255" s="160"/>
      <c r="D255" s="154" t="s">
        <v>323</v>
      </c>
      <c r="E255" s="161" t="s">
        <v>1</v>
      </c>
      <c r="F255" s="162" t="s">
        <v>432</v>
      </c>
      <c r="H255" s="163">
        <v>30</v>
      </c>
      <c r="I255" s="164"/>
      <c r="L255" s="160"/>
      <c r="M255" s="165"/>
      <c r="T255" s="166"/>
      <c r="AT255" s="161" t="s">
        <v>323</v>
      </c>
      <c r="AU255" s="161" t="s">
        <v>88</v>
      </c>
      <c r="AV255" s="13" t="s">
        <v>88</v>
      </c>
      <c r="AW255" s="13" t="s">
        <v>35</v>
      </c>
      <c r="AX255" s="13" t="s">
        <v>79</v>
      </c>
      <c r="AY255" s="161" t="s">
        <v>317</v>
      </c>
    </row>
    <row r="256" spans="2:51" s="12" customFormat="1" ht="11.25">
      <c r="B256" s="153"/>
      <c r="D256" s="154" t="s">
        <v>323</v>
      </c>
      <c r="E256" s="155" t="s">
        <v>1</v>
      </c>
      <c r="F256" s="156" t="s">
        <v>433</v>
      </c>
      <c r="H256" s="155" t="s">
        <v>1</v>
      </c>
      <c r="I256" s="157"/>
      <c r="L256" s="153"/>
      <c r="M256" s="158"/>
      <c r="T256" s="159"/>
      <c r="AT256" s="155" t="s">
        <v>323</v>
      </c>
      <c r="AU256" s="155" t="s">
        <v>88</v>
      </c>
      <c r="AV256" s="12" t="s">
        <v>21</v>
      </c>
      <c r="AW256" s="12" t="s">
        <v>35</v>
      </c>
      <c r="AX256" s="12" t="s">
        <v>79</v>
      </c>
      <c r="AY256" s="155" t="s">
        <v>317</v>
      </c>
    </row>
    <row r="257" spans="2:51" s="13" customFormat="1" ht="11.25">
      <c r="B257" s="160"/>
      <c r="D257" s="154" t="s">
        <v>323</v>
      </c>
      <c r="E257" s="161" t="s">
        <v>1</v>
      </c>
      <c r="F257" s="162" t="s">
        <v>434</v>
      </c>
      <c r="H257" s="163">
        <v>9.6</v>
      </c>
      <c r="I257" s="164"/>
      <c r="L257" s="160"/>
      <c r="M257" s="165"/>
      <c r="T257" s="166"/>
      <c r="AT257" s="161" t="s">
        <v>323</v>
      </c>
      <c r="AU257" s="161" t="s">
        <v>88</v>
      </c>
      <c r="AV257" s="13" t="s">
        <v>88</v>
      </c>
      <c r="AW257" s="13" t="s">
        <v>35</v>
      </c>
      <c r="AX257" s="13" t="s">
        <v>79</v>
      </c>
      <c r="AY257" s="161" t="s">
        <v>317</v>
      </c>
    </row>
    <row r="258" spans="2:51" s="13" customFormat="1" ht="11.25">
      <c r="B258" s="160"/>
      <c r="D258" s="154" t="s">
        <v>323</v>
      </c>
      <c r="E258" s="161" t="s">
        <v>1</v>
      </c>
      <c r="F258" s="162" t="s">
        <v>435</v>
      </c>
      <c r="H258" s="163">
        <v>3.6</v>
      </c>
      <c r="I258" s="164"/>
      <c r="L258" s="160"/>
      <c r="M258" s="165"/>
      <c r="T258" s="166"/>
      <c r="AT258" s="161" t="s">
        <v>323</v>
      </c>
      <c r="AU258" s="161" t="s">
        <v>88</v>
      </c>
      <c r="AV258" s="13" t="s">
        <v>88</v>
      </c>
      <c r="AW258" s="13" t="s">
        <v>35</v>
      </c>
      <c r="AX258" s="13" t="s">
        <v>79</v>
      </c>
      <c r="AY258" s="161" t="s">
        <v>317</v>
      </c>
    </row>
    <row r="259" spans="2:51" s="13" customFormat="1" ht="11.25">
      <c r="B259" s="160"/>
      <c r="D259" s="154" t="s">
        <v>323</v>
      </c>
      <c r="E259" s="161" t="s">
        <v>1</v>
      </c>
      <c r="F259" s="162" t="s">
        <v>436</v>
      </c>
      <c r="H259" s="163">
        <v>2.4</v>
      </c>
      <c r="I259" s="164"/>
      <c r="L259" s="160"/>
      <c r="M259" s="165"/>
      <c r="T259" s="166"/>
      <c r="AT259" s="161" t="s">
        <v>323</v>
      </c>
      <c r="AU259" s="161" t="s">
        <v>88</v>
      </c>
      <c r="AV259" s="13" t="s">
        <v>88</v>
      </c>
      <c r="AW259" s="13" t="s">
        <v>35</v>
      </c>
      <c r="AX259" s="13" t="s">
        <v>79</v>
      </c>
      <c r="AY259" s="161" t="s">
        <v>317</v>
      </c>
    </row>
    <row r="260" spans="2:51" s="13" customFormat="1" ht="11.25">
      <c r="B260" s="160"/>
      <c r="D260" s="154" t="s">
        <v>323</v>
      </c>
      <c r="E260" s="161" t="s">
        <v>1</v>
      </c>
      <c r="F260" s="162" t="s">
        <v>437</v>
      </c>
      <c r="H260" s="163">
        <v>3.6</v>
      </c>
      <c r="I260" s="164"/>
      <c r="L260" s="160"/>
      <c r="M260" s="165"/>
      <c r="T260" s="166"/>
      <c r="AT260" s="161" t="s">
        <v>323</v>
      </c>
      <c r="AU260" s="161" t="s">
        <v>88</v>
      </c>
      <c r="AV260" s="13" t="s">
        <v>88</v>
      </c>
      <c r="AW260" s="13" t="s">
        <v>35</v>
      </c>
      <c r="AX260" s="13" t="s">
        <v>79</v>
      </c>
      <c r="AY260" s="161" t="s">
        <v>317</v>
      </c>
    </row>
    <row r="261" spans="2:51" s="15" customFormat="1" ht="11.25">
      <c r="B261" s="174"/>
      <c r="D261" s="154" t="s">
        <v>323</v>
      </c>
      <c r="E261" s="175" t="s">
        <v>170</v>
      </c>
      <c r="F261" s="176" t="s">
        <v>334</v>
      </c>
      <c r="H261" s="177">
        <v>56.4</v>
      </c>
      <c r="I261" s="178"/>
      <c r="L261" s="174"/>
      <c r="M261" s="179"/>
      <c r="T261" s="180"/>
      <c r="AT261" s="175" t="s">
        <v>323</v>
      </c>
      <c r="AU261" s="175" t="s">
        <v>88</v>
      </c>
      <c r="AV261" s="15" t="s">
        <v>219</v>
      </c>
      <c r="AW261" s="15" t="s">
        <v>35</v>
      </c>
      <c r="AX261" s="15" t="s">
        <v>21</v>
      </c>
      <c r="AY261" s="175" t="s">
        <v>317</v>
      </c>
    </row>
    <row r="262" spans="2:65" s="1" customFormat="1" ht="24.2" customHeight="1">
      <c r="B262" s="32"/>
      <c r="C262" s="139" t="s">
        <v>438</v>
      </c>
      <c r="D262" s="139" t="s">
        <v>319</v>
      </c>
      <c r="E262" s="140" t="s">
        <v>439</v>
      </c>
      <c r="F262" s="141" t="s">
        <v>440</v>
      </c>
      <c r="G262" s="142" t="s">
        <v>172</v>
      </c>
      <c r="H262" s="143">
        <v>1.2</v>
      </c>
      <c r="I262" s="144"/>
      <c r="J262" s="145">
        <f>ROUND(I262*H262,1)</f>
        <v>0</v>
      </c>
      <c r="K262" s="146"/>
      <c r="L262" s="32"/>
      <c r="M262" s="147" t="s">
        <v>1</v>
      </c>
      <c r="N262" s="148" t="s">
        <v>44</v>
      </c>
      <c r="P262" s="149">
        <f>O262*H262</f>
        <v>0</v>
      </c>
      <c r="Q262" s="149">
        <v>0.01269</v>
      </c>
      <c r="R262" s="149">
        <f>Q262*H262</f>
        <v>0.015227999999999998</v>
      </c>
      <c r="S262" s="149">
        <v>0</v>
      </c>
      <c r="T262" s="150">
        <f>S262*H262</f>
        <v>0</v>
      </c>
      <c r="AR262" s="151" t="s">
        <v>219</v>
      </c>
      <c r="AT262" s="151" t="s">
        <v>319</v>
      </c>
      <c r="AU262" s="151" t="s">
        <v>88</v>
      </c>
      <c r="AY262" s="17" t="s">
        <v>317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7" t="s">
        <v>21</v>
      </c>
      <c r="BK262" s="152">
        <f>ROUND(I262*H262,1)</f>
        <v>0</v>
      </c>
      <c r="BL262" s="17" t="s">
        <v>219</v>
      </c>
      <c r="BM262" s="151" t="s">
        <v>441</v>
      </c>
    </row>
    <row r="263" spans="2:51" s="12" customFormat="1" ht="11.25">
      <c r="B263" s="153"/>
      <c r="D263" s="154" t="s">
        <v>323</v>
      </c>
      <c r="E263" s="155" t="s">
        <v>1</v>
      </c>
      <c r="F263" s="156" t="s">
        <v>442</v>
      </c>
      <c r="H263" s="155" t="s">
        <v>1</v>
      </c>
      <c r="I263" s="157"/>
      <c r="L263" s="153"/>
      <c r="M263" s="158"/>
      <c r="T263" s="159"/>
      <c r="AT263" s="155" t="s">
        <v>323</v>
      </c>
      <c r="AU263" s="155" t="s">
        <v>88</v>
      </c>
      <c r="AV263" s="12" t="s">
        <v>21</v>
      </c>
      <c r="AW263" s="12" t="s">
        <v>35</v>
      </c>
      <c r="AX263" s="12" t="s">
        <v>79</v>
      </c>
      <c r="AY263" s="155" t="s">
        <v>317</v>
      </c>
    </row>
    <row r="264" spans="2:51" s="13" customFormat="1" ht="11.25">
      <c r="B264" s="160"/>
      <c r="D264" s="154" t="s">
        <v>323</v>
      </c>
      <c r="E264" s="161" t="s">
        <v>1</v>
      </c>
      <c r="F264" s="162" t="s">
        <v>443</v>
      </c>
      <c r="H264" s="163">
        <v>1.2</v>
      </c>
      <c r="I264" s="164"/>
      <c r="L264" s="160"/>
      <c r="M264" s="165"/>
      <c r="T264" s="166"/>
      <c r="AT264" s="161" t="s">
        <v>323</v>
      </c>
      <c r="AU264" s="161" t="s">
        <v>88</v>
      </c>
      <c r="AV264" s="13" t="s">
        <v>88</v>
      </c>
      <c r="AW264" s="13" t="s">
        <v>35</v>
      </c>
      <c r="AX264" s="13" t="s">
        <v>79</v>
      </c>
      <c r="AY264" s="161" t="s">
        <v>317</v>
      </c>
    </row>
    <row r="265" spans="2:51" s="15" customFormat="1" ht="11.25">
      <c r="B265" s="174"/>
      <c r="D265" s="154" t="s">
        <v>323</v>
      </c>
      <c r="E265" s="175" t="s">
        <v>174</v>
      </c>
      <c r="F265" s="176" t="s">
        <v>334</v>
      </c>
      <c r="H265" s="177">
        <v>1.2</v>
      </c>
      <c r="I265" s="178"/>
      <c r="L265" s="174"/>
      <c r="M265" s="179"/>
      <c r="T265" s="180"/>
      <c r="AT265" s="175" t="s">
        <v>323</v>
      </c>
      <c r="AU265" s="175" t="s">
        <v>88</v>
      </c>
      <c r="AV265" s="15" t="s">
        <v>219</v>
      </c>
      <c r="AW265" s="15" t="s">
        <v>35</v>
      </c>
      <c r="AX265" s="15" t="s">
        <v>21</v>
      </c>
      <c r="AY265" s="175" t="s">
        <v>317</v>
      </c>
    </row>
    <row r="266" spans="2:65" s="1" customFormat="1" ht="24.2" customHeight="1">
      <c r="B266" s="32"/>
      <c r="C266" s="139" t="s">
        <v>444</v>
      </c>
      <c r="D266" s="139" t="s">
        <v>319</v>
      </c>
      <c r="E266" s="140" t="s">
        <v>445</v>
      </c>
      <c r="F266" s="141" t="s">
        <v>446</v>
      </c>
      <c r="G266" s="142" t="s">
        <v>172</v>
      </c>
      <c r="H266" s="143">
        <v>14.4</v>
      </c>
      <c r="I266" s="144"/>
      <c r="J266" s="145">
        <f>ROUND(I266*H266,1)</f>
        <v>0</v>
      </c>
      <c r="K266" s="146"/>
      <c r="L266" s="32"/>
      <c r="M266" s="147" t="s">
        <v>1</v>
      </c>
      <c r="N266" s="148" t="s">
        <v>44</v>
      </c>
      <c r="P266" s="149">
        <f>O266*H266</f>
        <v>0</v>
      </c>
      <c r="Q266" s="149">
        <v>0.0369</v>
      </c>
      <c r="R266" s="149">
        <f>Q266*H266</f>
        <v>0.53136</v>
      </c>
      <c r="S266" s="149">
        <v>0</v>
      </c>
      <c r="T266" s="150">
        <f>S266*H266</f>
        <v>0</v>
      </c>
      <c r="AR266" s="151" t="s">
        <v>219</v>
      </c>
      <c r="AT266" s="151" t="s">
        <v>319</v>
      </c>
      <c r="AU266" s="151" t="s">
        <v>88</v>
      </c>
      <c r="AY266" s="17" t="s">
        <v>317</v>
      </c>
      <c r="BE266" s="152">
        <f>IF(N266="základní",J266,0)</f>
        <v>0</v>
      </c>
      <c r="BF266" s="152">
        <f>IF(N266="snížená",J266,0)</f>
        <v>0</v>
      </c>
      <c r="BG266" s="152">
        <f>IF(N266="zákl. přenesená",J266,0)</f>
        <v>0</v>
      </c>
      <c r="BH266" s="152">
        <f>IF(N266="sníž. přenesená",J266,0)</f>
        <v>0</v>
      </c>
      <c r="BI266" s="152">
        <f>IF(N266="nulová",J266,0)</f>
        <v>0</v>
      </c>
      <c r="BJ266" s="17" t="s">
        <v>21</v>
      </c>
      <c r="BK266" s="152">
        <f>ROUND(I266*H266,1)</f>
        <v>0</v>
      </c>
      <c r="BL266" s="17" t="s">
        <v>219</v>
      </c>
      <c r="BM266" s="151" t="s">
        <v>447</v>
      </c>
    </row>
    <row r="267" spans="2:51" s="12" customFormat="1" ht="11.25">
      <c r="B267" s="153"/>
      <c r="D267" s="154" t="s">
        <v>323</v>
      </c>
      <c r="E267" s="155" t="s">
        <v>1</v>
      </c>
      <c r="F267" s="156" t="s">
        <v>448</v>
      </c>
      <c r="H267" s="155" t="s">
        <v>1</v>
      </c>
      <c r="I267" s="157"/>
      <c r="L267" s="153"/>
      <c r="M267" s="158"/>
      <c r="T267" s="159"/>
      <c r="AT267" s="155" t="s">
        <v>323</v>
      </c>
      <c r="AU267" s="155" t="s">
        <v>88</v>
      </c>
      <c r="AV267" s="12" t="s">
        <v>21</v>
      </c>
      <c r="AW267" s="12" t="s">
        <v>35</v>
      </c>
      <c r="AX267" s="12" t="s">
        <v>79</v>
      </c>
      <c r="AY267" s="155" t="s">
        <v>317</v>
      </c>
    </row>
    <row r="268" spans="2:51" s="13" customFormat="1" ht="11.25">
      <c r="B268" s="160"/>
      <c r="D268" s="154" t="s">
        <v>323</v>
      </c>
      <c r="E268" s="161" t="s">
        <v>1</v>
      </c>
      <c r="F268" s="162" t="s">
        <v>449</v>
      </c>
      <c r="H268" s="163">
        <v>7.2</v>
      </c>
      <c r="I268" s="164"/>
      <c r="L268" s="160"/>
      <c r="M268" s="165"/>
      <c r="T268" s="166"/>
      <c r="AT268" s="161" t="s">
        <v>323</v>
      </c>
      <c r="AU268" s="161" t="s">
        <v>88</v>
      </c>
      <c r="AV268" s="13" t="s">
        <v>88</v>
      </c>
      <c r="AW268" s="13" t="s">
        <v>35</v>
      </c>
      <c r="AX268" s="13" t="s">
        <v>79</v>
      </c>
      <c r="AY268" s="161" t="s">
        <v>317</v>
      </c>
    </row>
    <row r="269" spans="2:51" s="13" customFormat="1" ht="11.25">
      <c r="B269" s="160"/>
      <c r="D269" s="154" t="s">
        <v>323</v>
      </c>
      <c r="E269" s="161" t="s">
        <v>1</v>
      </c>
      <c r="F269" s="162" t="s">
        <v>450</v>
      </c>
      <c r="H269" s="163">
        <v>1.2</v>
      </c>
      <c r="I269" s="164"/>
      <c r="L269" s="160"/>
      <c r="M269" s="165"/>
      <c r="T269" s="166"/>
      <c r="AT269" s="161" t="s">
        <v>323</v>
      </c>
      <c r="AU269" s="161" t="s">
        <v>88</v>
      </c>
      <c r="AV269" s="13" t="s">
        <v>88</v>
      </c>
      <c r="AW269" s="13" t="s">
        <v>35</v>
      </c>
      <c r="AX269" s="13" t="s">
        <v>79</v>
      </c>
      <c r="AY269" s="161" t="s">
        <v>317</v>
      </c>
    </row>
    <row r="270" spans="2:51" s="13" customFormat="1" ht="11.25">
      <c r="B270" s="160"/>
      <c r="D270" s="154" t="s">
        <v>323</v>
      </c>
      <c r="E270" s="161" t="s">
        <v>1</v>
      </c>
      <c r="F270" s="162" t="s">
        <v>451</v>
      </c>
      <c r="H270" s="163">
        <v>2.4</v>
      </c>
      <c r="I270" s="164"/>
      <c r="L270" s="160"/>
      <c r="M270" s="165"/>
      <c r="T270" s="166"/>
      <c r="AT270" s="161" t="s">
        <v>323</v>
      </c>
      <c r="AU270" s="161" t="s">
        <v>88</v>
      </c>
      <c r="AV270" s="13" t="s">
        <v>88</v>
      </c>
      <c r="AW270" s="13" t="s">
        <v>35</v>
      </c>
      <c r="AX270" s="13" t="s">
        <v>79</v>
      </c>
      <c r="AY270" s="161" t="s">
        <v>317</v>
      </c>
    </row>
    <row r="271" spans="2:51" s="13" customFormat="1" ht="11.25">
      <c r="B271" s="160"/>
      <c r="D271" s="154" t="s">
        <v>323</v>
      </c>
      <c r="E271" s="161" t="s">
        <v>1</v>
      </c>
      <c r="F271" s="162" t="s">
        <v>452</v>
      </c>
      <c r="H271" s="163">
        <v>3.6</v>
      </c>
      <c r="I271" s="164"/>
      <c r="L271" s="160"/>
      <c r="M271" s="165"/>
      <c r="T271" s="166"/>
      <c r="AT271" s="161" t="s">
        <v>323</v>
      </c>
      <c r="AU271" s="161" t="s">
        <v>88</v>
      </c>
      <c r="AV271" s="13" t="s">
        <v>88</v>
      </c>
      <c r="AW271" s="13" t="s">
        <v>35</v>
      </c>
      <c r="AX271" s="13" t="s">
        <v>79</v>
      </c>
      <c r="AY271" s="161" t="s">
        <v>317</v>
      </c>
    </row>
    <row r="272" spans="2:51" s="15" customFormat="1" ht="11.25">
      <c r="B272" s="174"/>
      <c r="D272" s="154" t="s">
        <v>323</v>
      </c>
      <c r="E272" s="175" t="s">
        <v>177</v>
      </c>
      <c r="F272" s="176" t="s">
        <v>334</v>
      </c>
      <c r="H272" s="177">
        <v>14.4</v>
      </c>
      <c r="I272" s="178"/>
      <c r="L272" s="174"/>
      <c r="M272" s="179"/>
      <c r="T272" s="180"/>
      <c r="AT272" s="175" t="s">
        <v>323</v>
      </c>
      <c r="AU272" s="175" t="s">
        <v>88</v>
      </c>
      <c r="AV272" s="15" t="s">
        <v>219</v>
      </c>
      <c r="AW272" s="15" t="s">
        <v>35</v>
      </c>
      <c r="AX272" s="15" t="s">
        <v>21</v>
      </c>
      <c r="AY272" s="175" t="s">
        <v>317</v>
      </c>
    </row>
    <row r="273" spans="2:65" s="1" customFormat="1" ht="24.2" customHeight="1">
      <c r="B273" s="32"/>
      <c r="C273" s="139" t="s">
        <v>9</v>
      </c>
      <c r="D273" s="139" t="s">
        <v>319</v>
      </c>
      <c r="E273" s="140" t="s">
        <v>453</v>
      </c>
      <c r="F273" s="141" t="s">
        <v>454</v>
      </c>
      <c r="G273" s="142" t="s">
        <v>107</v>
      </c>
      <c r="H273" s="143">
        <v>1682.42</v>
      </c>
      <c r="I273" s="144"/>
      <c r="J273" s="145">
        <f>ROUND(I273*H273,1)</f>
        <v>0</v>
      </c>
      <c r="K273" s="146"/>
      <c r="L273" s="32"/>
      <c r="M273" s="147" t="s">
        <v>1</v>
      </c>
      <c r="N273" s="148" t="s">
        <v>44</v>
      </c>
      <c r="P273" s="149">
        <f>O273*H273</f>
        <v>0</v>
      </c>
      <c r="Q273" s="149">
        <v>0</v>
      </c>
      <c r="R273" s="149">
        <f>Q273*H273</f>
        <v>0</v>
      </c>
      <c r="S273" s="149">
        <v>0</v>
      </c>
      <c r="T273" s="150">
        <f>S273*H273</f>
        <v>0</v>
      </c>
      <c r="AR273" s="151" t="s">
        <v>219</v>
      </c>
      <c r="AT273" s="151" t="s">
        <v>319</v>
      </c>
      <c r="AU273" s="151" t="s">
        <v>88</v>
      </c>
      <c r="AY273" s="17" t="s">
        <v>317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7" t="s">
        <v>21</v>
      </c>
      <c r="BK273" s="152">
        <f>ROUND(I273*H273,1)</f>
        <v>0</v>
      </c>
      <c r="BL273" s="17" t="s">
        <v>219</v>
      </c>
      <c r="BM273" s="151" t="s">
        <v>455</v>
      </c>
    </row>
    <row r="274" spans="2:51" s="12" customFormat="1" ht="11.25">
      <c r="B274" s="153"/>
      <c r="D274" s="154" t="s">
        <v>323</v>
      </c>
      <c r="E274" s="155" t="s">
        <v>1</v>
      </c>
      <c r="F274" s="156" t="s">
        <v>456</v>
      </c>
      <c r="H274" s="155" t="s">
        <v>1</v>
      </c>
      <c r="I274" s="157"/>
      <c r="L274" s="153"/>
      <c r="M274" s="158"/>
      <c r="T274" s="159"/>
      <c r="AT274" s="155" t="s">
        <v>323</v>
      </c>
      <c r="AU274" s="155" t="s">
        <v>88</v>
      </c>
      <c r="AV274" s="12" t="s">
        <v>21</v>
      </c>
      <c r="AW274" s="12" t="s">
        <v>35</v>
      </c>
      <c r="AX274" s="12" t="s">
        <v>79</v>
      </c>
      <c r="AY274" s="155" t="s">
        <v>317</v>
      </c>
    </row>
    <row r="275" spans="2:51" s="13" customFormat="1" ht="11.25">
      <c r="B275" s="160"/>
      <c r="D275" s="154" t="s">
        <v>323</v>
      </c>
      <c r="E275" s="161" t="s">
        <v>1</v>
      </c>
      <c r="F275" s="162" t="s">
        <v>457</v>
      </c>
      <c r="H275" s="163">
        <v>1682.42</v>
      </c>
      <c r="I275" s="164"/>
      <c r="L275" s="160"/>
      <c r="M275" s="165"/>
      <c r="T275" s="166"/>
      <c r="AT275" s="161" t="s">
        <v>323</v>
      </c>
      <c r="AU275" s="161" t="s">
        <v>88</v>
      </c>
      <c r="AV275" s="13" t="s">
        <v>88</v>
      </c>
      <c r="AW275" s="13" t="s">
        <v>35</v>
      </c>
      <c r="AX275" s="13" t="s">
        <v>79</v>
      </c>
      <c r="AY275" s="161" t="s">
        <v>317</v>
      </c>
    </row>
    <row r="276" spans="2:51" s="15" customFormat="1" ht="11.25">
      <c r="B276" s="174"/>
      <c r="D276" s="154" t="s">
        <v>323</v>
      </c>
      <c r="E276" s="175" t="s">
        <v>1</v>
      </c>
      <c r="F276" s="176" t="s">
        <v>334</v>
      </c>
      <c r="H276" s="177">
        <v>1682.42</v>
      </c>
      <c r="I276" s="178"/>
      <c r="L276" s="174"/>
      <c r="M276" s="179"/>
      <c r="T276" s="180"/>
      <c r="AT276" s="175" t="s">
        <v>323</v>
      </c>
      <c r="AU276" s="175" t="s">
        <v>88</v>
      </c>
      <c r="AV276" s="15" t="s">
        <v>219</v>
      </c>
      <c r="AW276" s="15" t="s">
        <v>35</v>
      </c>
      <c r="AX276" s="15" t="s">
        <v>21</v>
      </c>
      <c r="AY276" s="175" t="s">
        <v>317</v>
      </c>
    </row>
    <row r="277" spans="2:65" s="1" customFormat="1" ht="33" customHeight="1">
      <c r="B277" s="32"/>
      <c r="C277" s="139" t="s">
        <v>458</v>
      </c>
      <c r="D277" s="139" t="s">
        <v>319</v>
      </c>
      <c r="E277" s="140" t="s">
        <v>459</v>
      </c>
      <c r="F277" s="141" t="s">
        <v>460</v>
      </c>
      <c r="G277" s="142" t="s">
        <v>107</v>
      </c>
      <c r="H277" s="143">
        <v>1514.178</v>
      </c>
      <c r="I277" s="144"/>
      <c r="J277" s="145">
        <f>ROUND(I277*H277,1)</f>
        <v>0</v>
      </c>
      <c r="K277" s="146"/>
      <c r="L277" s="32"/>
      <c r="M277" s="147" t="s">
        <v>1</v>
      </c>
      <c r="N277" s="148" t="s">
        <v>44</v>
      </c>
      <c r="P277" s="149">
        <f>O277*H277</f>
        <v>0</v>
      </c>
      <c r="Q277" s="149">
        <v>0</v>
      </c>
      <c r="R277" s="149">
        <f>Q277*H277</f>
        <v>0</v>
      </c>
      <c r="S277" s="149">
        <v>0</v>
      </c>
      <c r="T277" s="150">
        <f>S277*H277</f>
        <v>0</v>
      </c>
      <c r="AR277" s="151" t="s">
        <v>219</v>
      </c>
      <c r="AT277" s="151" t="s">
        <v>319</v>
      </c>
      <c r="AU277" s="151" t="s">
        <v>88</v>
      </c>
      <c r="AY277" s="17" t="s">
        <v>317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7" t="s">
        <v>21</v>
      </c>
      <c r="BK277" s="152">
        <f>ROUND(I277*H277,1)</f>
        <v>0</v>
      </c>
      <c r="BL277" s="17" t="s">
        <v>219</v>
      </c>
      <c r="BM277" s="151" t="s">
        <v>461</v>
      </c>
    </row>
    <row r="278" spans="2:51" s="13" customFormat="1" ht="11.25">
      <c r="B278" s="160"/>
      <c r="D278" s="154" t="s">
        <v>323</v>
      </c>
      <c r="E278" s="161" t="s">
        <v>1</v>
      </c>
      <c r="F278" s="162" t="s">
        <v>462</v>
      </c>
      <c r="H278" s="163">
        <v>1.2</v>
      </c>
      <c r="I278" s="164"/>
      <c r="L278" s="160"/>
      <c r="M278" s="165"/>
      <c r="T278" s="166"/>
      <c r="AT278" s="161" t="s">
        <v>323</v>
      </c>
      <c r="AU278" s="161" t="s">
        <v>88</v>
      </c>
      <c r="AV278" s="13" t="s">
        <v>88</v>
      </c>
      <c r="AW278" s="13" t="s">
        <v>35</v>
      </c>
      <c r="AX278" s="13" t="s">
        <v>79</v>
      </c>
      <c r="AY278" s="161" t="s">
        <v>317</v>
      </c>
    </row>
    <row r="279" spans="2:51" s="14" customFormat="1" ht="11.25">
      <c r="B279" s="167"/>
      <c r="D279" s="154" t="s">
        <v>323</v>
      </c>
      <c r="E279" s="168" t="s">
        <v>271</v>
      </c>
      <c r="F279" s="169" t="s">
        <v>333</v>
      </c>
      <c r="H279" s="170">
        <v>1.2</v>
      </c>
      <c r="I279" s="171"/>
      <c r="L279" s="167"/>
      <c r="M279" s="172"/>
      <c r="T279" s="173"/>
      <c r="AT279" s="168" t="s">
        <v>323</v>
      </c>
      <c r="AU279" s="168" t="s">
        <v>88</v>
      </c>
      <c r="AV279" s="14" t="s">
        <v>190</v>
      </c>
      <c r="AW279" s="14" t="s">
        <v>35</v>
      </c>
      <c r="AX279" s="14" t="s">
        <v>79</v>
      </c>
      <c r="AY279" s="168" t="s">
        <v>317</v>
      </c>
    </row>
    <row r="280" spans="2:51" s="13" customFormat="1" ht="11.25">
      <c r="B280" s="160"/>
      <c r="D280" s="154" t="s">
        <v>323</v>
      </c>
      <c r="E280" s="161" t="s">
        <v>1</v>
      </c>
      <c r="F280" s="162" t="s">
        <v>463</v>
      </c>
      <c r="H280" s="163">
        <v>2.2</v>
      </c>
      <c r="I280" s="164"/>
      <c r="L280" s="160"/>
      <c r="M280" s="165"/>
      <c r="T280" s="166"/>
      <c r="AT280" s="161" t="s">
        <v>323</v>
      </c>
      <c r="AU280" s="161" t="s">
        <v>88</v>
      </c>
      <c r="AV280" s="13" t="s">
        <v>88</v>
      </c>
      <c r="AW280" s="13" t="s">
        <v>35</v>
      </c>
      <c r="AX280" s="13" t="s">
        <v>79</v>
      </c>
      <c r="AY280" s="161" t="s">
        <v>317</v>
      </c>
    </row>
    <row r="281" spans="2:51" s="14" customFormat="1" ht="11.25">
      <c r="B281" s="167"/>
      <c r="D281" s="154" t="s">
        <v>323</v>
      </c>
      <c r="E281" s="168" t="s">
        <v>273</v>
      </c>
      <c r="F281" s="169" t="s">
        <v>333</v>
      </c>
      <c r="H281" s="170">
        <v>2.2</v>
      </c>
      <c r="I281" s="171"/>
      <c r="L281" s="167"/>
      <c r="M281" s="172"/>
      <c r="T281" s="173"/>
      <c r="AT281" s="168" t="s">
        <v>323</v>
      </c>
      <c r="AU281" s="168" t="s">
        <v>88</v>
      </c>
      <c r="AV281" s="14" t="s">
        <v>190</v>
      </c>
      <c r="AW281" s="14" t="s">
        <v>35</v>
      </c>
      <c r="AX281" s="14" t="s">
        <v>79</v>
      </c>
      <c r="AY281" s="168" t="s">
        <v>317</v>
      </c>
    </row>
    <row r="282" spans="2:51" s="13" customFormat="1" ht="11.25">
      <c r="B282" s="160"/>
      <c r="D282" s="154" t="s">
        <v>323</v>
      </c>
      <c r="E282" s="161" t="s">
        <v>1</v>
      </c>
      <c r="F282" s="162" t="s">
        <v>464</v>
      </c>
      <c r="H282" s="163">
        <v>0.5</v>
      </c>
      <c r="I282" s="164"/>
      <c r="L282" s="160"/>
      <c r="M282" s="165"/>
      <c r="T282" s="166"/>
      <c r="AT282" s="161" t="s">
        <v>323</v>
      </c>
      <c r="AU282" s="161" t="s">
        <v>88</v>
      </c>
      <c r="AV282" s="13" t="s">
        <v>88</v>
      </c>
      <c r="AW282" s="13" t="s">
        <v>35</v>
      </c>
      <c r="AX282" s="13" t="s">
        <v>79</v>
      </c>
      <c r="AY282" s="161" t="s">
        <v>317</v>
      </c>
    </row>
    <row r="283" spans="2:51" s="14" customFormat="1" ht="11.25">
      <c r="B283" s="167"/>
      <c r="D283" s="154" t="s">
        <v>323</v>
      </c>
      <c r="E283" s="168" t="s">
        <v>220</v>
      </c>
      <c r="F283" s="169" t="s">
        <v>333</v>
      </c>
      <c r="H283" s="170">
        <v>0.5</v>
      </c>
      <c r="I283" s="171"/>
      <c r="L283" s="167"/>
      <c r="M283" s="172"/>
      <c r="T283" s="173"/>
      <c r="AT283" s="168" t="s">
        <v>323</v>
      </c>
      <c r="AU283" s="168" t="s">
        <v>88</v>
      </c>
      <c r="AV283" s="14" t="s">
        <v>190</v>
      </c>
      <c r="AW283" s="14" t="s">
        <v>35</v>
      </c>
      <c r="AX283" s="14" t="s">
        <v>79</v>
      </c>
      <c r="AY283" s="168" t="s">
        <v>317</v>
      </c>
    </row>
    <row r="284" spans="2:51" s="13" customFormat="1" ht="11.25">
      <c r="B284" s="160"/>
      <c r="D284" s="154" t="s">
        <v>323</v>
      </c>
      <c r="E284" s="161" t="s">
        <v>1</v>
      </c>
      <c r="F284" s="162" t="s">
        <v>465</v>
      </c>
      <c r="H284" s="163">
        <v>0.3</v>
      </c>
      <c r="I284" s="164"/>
      <c r="L284" s="160"/>
      <c r="M284" s="165"/>
      <c r="T284" s="166"/>
      <c r="AT284" s="161" t="s">
        <v>323</v>
      </c>
      <c r="AU284" s="161" t="s">
        <v>88</v>
      </c>
      <c r="AV284" s="13" t="s">
        <v>88</v>
      </c>
      <c r="AW284" s="13" t="s">
        <v>35</v>
      </c>
      <c r="AX284" s="13" t="s">
        <v>79</v>
      </c>
      <c r="AY284" s="161" t="s">
        <v>317</v>
      </c>
    </row>
    <row r="285" spans="2:51" s="14" customFormat="1" ht="11.25">
      <c r="B285" s="167"/>
      <c r="D285" s="154" t="s">
        <v>323</v>
      </c>
      <c r="E285" s="168" t="s">
        <v>223</v>
      </c>
      <c r="F285" s="169" t="s">
        <v>333</v>
      </c>
      <c r="H285" s="170">
        <v>0.3</v>
      </c>
      <c r="I285" s="171"/>
      <c r="L285" s="167"/>
      <c r="M285" s="172"/>
      <c r="T285" s="173"/>
      <c r="AT285" s="168" t="s">
        <v>323</v>
      </c>
      <c r="AU285" s="168" t="s">
        <v>88</v>
      </c>
      <c r="AV285" s="14" t="s">
        <v>190</v>
      </c>
      <c r="AW285" s="14" t="s">
        <v>35</v>
      </c>
      <c r="AX285" s="14" t="s">
        <v>79</v>
      </c>
      <c r="AY285" s="168" t="s">
        <v>317</v>
      </c>
    </row>
    <row r="286" spans="2:51" s="13" customFormat="1" ht="11.25">
      <c r="B286" s="160"/>
      <c r="D286" s="154" t="s">
        <v>323</v>
      </c>
      <c r="E286" s="161" t="s">
        <v>1</v>
      </c>
      <c r="F286" s="162" t="s">
        <v>466</v>
      </c>
      <c r="H286" s="163">
        <v>3</v>
      </c>
      <c r="I286" s="164"/>
      <c r="L286" s="160"/>
      <c r="M286" s="165"/>
      <c r="T286" s="166"/>
      <c r="AT286" s="161" t="s">
        <v>323</v>
      </c>
      <c r="AU286" s="161" t="s">
        <v>88</v>
      </c>
      <c r="AV286" s="13" t="s">
        <v>88</v>
      </c>
      <c r="AW286" s="13" t="s">
        <v>35</v>
      </c>
      <c r="AX286" s="13" t="s">
        <v>79</v>
      </c>
      <c r="AY286" s="161" t="s">
        <v>317</v>
      </c>
    </row>
    <row r="287" spans="2:51" s="14" customFormat="1" ht="11.25">
      <c r="B287" s="167"/>
      <c r="D287" s="154" t="s">
        <v>323</v>
      </c>
      <c r="E287" s="168" t="s">
        <v>188</v>
      </c>
      <c r="F287" s="169" t="s">
        <v>333</v>
      </c>
      <c r="H287" s="170">
        <v>3</v>
      </c>
      <c r="I287" s="171"/>
      <c r="L287" s="167"/>
      <c r="M287" s="172"/>
      <c r="T287" s="173"/>
      <c r="AT287" s="168" t="s">
        <v>323</v>
      </c>
      <c r="AU287" s="168" t="s">
        <v>88</v>
      </c>
      <c r="AV287" s="14" t="s">
        <v>190</v>
      </c>
      <c r="AW287" s="14" t="s">
        <v>35</v>
      </c>
      <c r="AX287" s="14" t="s">
        <v>79</v>
      </c>
      <c r="AY287" s="168" t="s">
        <v>317</v>
      </c>
    </row>
    <row r="288" spans="2:51" s="13" customFormat="1" ht="11.25">
      <c r="B288" s="160"/>
      <c r="D288" s="154" t="s">
        <v>323</v>
      </c>
      <c r="E288" s="161" t="s">
        <v>1</v>
      </c>
      <c r="F288" s="162" t="s">
        <v>467</v>
      </c>
      <c r="H288" s="163">
        <v>0</v>
      </c>
      <c r="I288" s="164"/>
      <c r="L288" s="160"/>
      <c r="M288" s="165"/>
      <c r="T288" s="166"/>
      <c r="AT288" s="161" t="s">
        <v>323</v>
      </c>
      <c r="AU288" s="161" t="s">
        <v>88</v>
      </c>
      <c r="AV288" s="13" t="s">
        <v>88</v>
      </c>
      <c r="AW288" s="13" t="s">
        <v>35</v>
      </c>
      <c r="AX288" s="13" t="s">
        <v>79</v>
      </c>
      <c r="AY288" s="161" t="s">
        <v>317</v>
      </c>
    </row>
    <row r="289" spans="2:51" s="14" customFormat="1" ht="11.25">
      <c r="B289" s="167"/>
      <c r="D289" s="154" t="s">
        <v>323</v>
      </c>
      <c r="E289" s="168" t="s">
        <v>284</v>
      </c>
      <c r="F289" s="169" t="s">
        <v>333</v>
      </c>
      <c r="H289" s="170">
        <v>0</v>
      </c>
      <c r="I289" s="171"/>
      <c r="L289" s="167"/>
      <c r="M289" s="172"/>
      <c r="T289" s="173"/>
      <c r="AT289" s="168" t="s">
        <v>323</v>
      </c>
      <c r="AU289" s="168" t="s">
        <v>88</v>
      </c>
      <c r="AV289" s="14" t="s">
        <v>190</v>
      </c>
      <c r="AW289" s="14" t="s">
        <v>35</v>
      </c>
      <c r="AX289" s="14" t="s">
        <v>79</v>
      </c>
      <c r="AY289" s="168" t="s">
        <v>317</v>
      </c>
    </row>
    <row r="290" spans="2:51" s="15" customFormat="1" ht="11.25">
      <c r="B290" s="174"/>
      <c r="D290" s="154" t="s">
        <v>323</v>
      </c>
      <c r="E290" s="175" t="s">
        <v>1</v>
      </c>
      <c r="F290" s="176" t="s">
        <v>334</v>
      </c>
      <c r="H290" s="177">
        <v>7.2</v>
      </c>
      <c r="I290" s="178"/>
      <c r="L290" s="174"/>
      <c r="M290" s="179"/>
      <c r="T290" s="180"/>
      <c r="AT290" s="175" t="s">
        <v>323</v>
      </c>
      <c r="AU290" s="175" t="s">
        <v>88</v>
      </c>
      <c r="AV290" s="15" t="s">
        <v>219</v>
      </c>
      <c r="AW290" s="15" t="s">
        <v>35</v>
      </c>
      <c r="AX290" s="15" t="s">
        <v>79</v>
      </c>
      <c r="AY290" s="175" t="s">
        <v>317</v>
      </c>
    </row>
    <row r="291" spans="2:51" s="12" customFormat="1" ht="11.25">
      <c r="B291" s="153"/>
      <c r="D291" s="154" t="s">
        <v>323</v>
      </c>
      <c r="E291" s="155" t="s">
        <v>1</v>
      </c>
      <c r="F291" s="156" t="s">
        <v>325</v>
      </c>
      <c r="H291" s="155" t="s">
        <v>1</v>
      </c>
      <c r="I291" s="157"/>
      <c r="L291" s="153"/>
      <c r="M291" s="158"/>
      <c r="T291" s="159"/>
      <c r="AT291" s="155" t="s">
        <v>323</v>
      </c>
      <c r="AU291" s="155" t="s">
        <v>88</v>
      </c>
      <c r="AV291" s="12" t="s">
        <v>21</v>
      </c>
      <c r="AW291" s="12" t="s">
        <v>35</v>
      </c>
      <c r="AX291" s="12" t="s">
        <v>79</v>
      </c>
      <c r="AY291" s="155" t="s">
        <v>317</v>
      </c>
    </row>
    <row r="292" spans="2:51" s="13" customFormat="1" ht="11.25">
      <c r="B292" s="160"/>
      <c r="D292" s="154" t="s">
        <v>323</v>
      </c>
      <c r="E292" s="161" t="s">
        <v>1</v>
      </c>
      <c r="F292" s="162" t="s">
        <v>468</v>
      </c>
      <c r="H292" s="163">
        <v>1530.987</v>
      </c>
      <c r="I292" s="164"/>
      <c r="L292" s="160"/>
      <c r="M292" s="165"/>
      <c r="T292" s="166"/>
      <c r="AT292" s="161" t="s">
        <v>323</v>
      </c>
      <c r="AU292" s="161" t="s">
        <v>88</v>
      </c>
      <c r="AV292" s="13" t="s">
        <v>88</v>
      </c>
      <c r="AW292" s="13" t="s">
        <v>35</v>
      </c>
      <c r="AX292" s="13" t="s">
        <v>79</v>
      </c>
      <c r="AY292" s="161" t="s">
        <v>317</v>
      </c>
    </row>
    <row r="293" spans="2:51" s="13" customFormat="1" ht="22.5">
      <c r="B293" s="160"/>
      <c r="D293" s="154" t="s">
        <v>323</v>
      </c>
      <c r="E293" s="161" t="s">
        <v>1</v>
      </c>
      <c r="F293" s="162" t="s">
        <v>469</v>
      </c>
      <c r="H293" s="163">
        <v>115.175</v>
      </c>
      <c r="I293" s="164"/>
      <c r="L293" s="160"/>
      <c r="M293" s="165"/>
      <c r="T293" s="166"/>
      <c r="AT293" s="161" t="s">
        <v>323</v>
      </c>
      <c r="AU293" s="161" t="s">
        <v>88</v>
      </c>
      <c r="AV293" s="13" t="s">
        <v>88</v>
      </c>
      <c r="AW293" s="13" t="s">
        <v>35</v>
      </c>
      <c r="AX293" s="13" t="s">
        <v>79</v>
      </c>
      <c r="AY293" s="161" t="s">
        <v>317</v>
      </c>
    </row>
    <row r="294" spans="2:51" s="12" customFormat="1" ht="11.25">
      <c r="B294" s="153"/>
      <c r="D294" s="154" t="s">
        <v>323</v>
      </c>
      <c r="E294" s="155" t="s">
        <v>1</v>
      </c>
      <c r="F294" s="156" t="s">
        <v>362</v>
      </c>
      <c r="H294" s="155" t="s">
        <v>1</v>
      </c>
      <c r="I294" s="157"/>
      <c r="L294" s="153"/>
      <c r="M294" s="158"/>
      <c r="T294" s="159"/>
      <c r="AT294" s="155" t="s">
        <v>323</v>
      </c>
      <c r="AU294" s="155" t="s">
        <v>88</v>
      </c>
      <c r="AV294" s="12" t="s">
        <v>21</v>
      </c>
      <c r="AW294" s="12" t="s">
        <v>35</v>
      </c>
      <c r="AX294" s="12" t="s">
        <v>79</v>
      </c>
      <c r="AY294" s="155" t="s">
        <v>317</v>
      </c>
    </row>
    <row r="295" spans="2:51" s="13" customFormat="1" ht="11.25">
      <c r="B295" s="160"/>
      <c r="D295" s="154" t="s">
        <v>323</v>
      </c>
      <c r="E295" s="161" t="s">
        <v>1</v>
      </c>
      <c r="F295" s="162" t="s">
        <v>470</v>
      </c>
      <c r="H295" s="163">
        <v>423.789</v>
      </c>
      <c r="I295" s="164"/>
      <c r="L295" s="160"/>
      <c r="M295" s="165"/>
      <c r="T295" s="166"/>
      <c r="AT295" s="161" t="s">
        <v>323</v>
      </c>
      <c r="AU295" s="161" t="s">
        <v>88</v>
      </c>
      <c r="AV295" s="13" t="s">
        <v>88</v>
      </c>
      <c r="AW295" s="13" t="s">
        <v>35</v>
      </c>
      <c r="AX295" s="13" t="s">
        <v>79</v>
      </c>
      <c r="AY295" s="161" t="s">
        <v>317</v>
      </c>
    </row>
    <row r="296" spans="2:51" s="13" customFormat="1" ht="22.5">
      <c r="B296" s="160"/>
      <c r="D296" s="154" t="s">
        <v>323</v>
      </c>
      <c r="E296" s="161" t="s">
        <v>1</v>
      </c>
      <c r="F296" s="162" t="s">
        <v>471</v>
      </c>
      <c r="H296" s="163">
        <v>34.875</v>
      </c>
      <c r="I296" s="164"/>
      <c r="L296" s="160"/>
      <c r="M296" s="165"/>
      <c r="T296" s="166"/>
      <c r="AT296" s="161" t="s">
        <v>323</v>
      </c>
      <c r="AU296" s="161" t="s">
        <v>88</v>
      </c>
      <c r="AV296" s="13" t="s">
        <v>88</v>
      </c>
      <c r="AW296" s="13" t="s">
        <v>35</v>
      </c>
      <c r="AX296" s="13" t="s">
        <v>79</v>
      </c>
      <c r="AY296" s="161" t="s">
        <v>317</v>
      </c>
    </row>
    <row r="297" spans="2:51" s="12" customFormat="1" ht="11.25">
      <c r="B297" s="153"/>
      <c r="D297" s="154" t="s">
        <v>323</v>
      </c>
      <c r="E297" s="155" t="s">
        <v>1</v>
      </c>
      <c r="F297" s="156" t="s">
        <v>365</v>
      </c>
      <c r="H297" s="155" t="s">
        <v>1</v>
      </c>
      <c r="I297" s="157"/>
      <c r="L297" s="153"/>
      <c r="M297" s="158"/>
      <c r="T297" s="159"/>
      <c r="AT297" s="155" t="s">
        <v>323</v>
      </c>
      <c r="AU297" s="155" t="s">
        <v>88</v>
      </c>
      <c r="AV297" s="12" t="s">
        <v>21</v>
      </c>
      <c r="AW297" s="12" t="s">
        <v>35</v>
      </c>
      <c r="AX297" s="12" t="s">
        <v>79</v>
      </c>
      <c r="AY297" s="155" t="s">
        <v>317</v>
      </c>
    </row>
    <row r="298" spans="2:51" s="13" customFormat="1" ht="11.25">
      <c r="B298" s="160"/>
      <c r="D298" s="154" t="s">
        <v>323</v>
      </c>
      <c r="E298" s="161" t="s">
        <v>1</v>
      </c>
      <c r="F298" s="162" t="s">
        <v>472</v>
      </c>
      <c r="H298" s="163">
        <v>212.89</v>
      </c>
      <c r="I298" s="164"/>
      <c r="L298" s="160"/>
      <c r="M298" s="165"/>
      <c r="T298" s="166"/>
      <c r="AT298" s="161" t="s">
        <v>323</v>
      </c>
      <c r="AU298" s="161" t="s">
        <v>88</v>
      </c>
      <c r="AV298" s="13" t="s">
        <v>88</v>
      </c>
      <c r="AW298" s="13" t="s">
        <v>35</v>
      </c>
      <c r="AX298" s="13" t="s">
        <v>79</v>
      </c>
      <c r="AY298" s="161" t="s">
        <v>317</v>
      </c>
    </row>
    <row r="299" spans="2:51" s="13" customFormat="1" ht="22.5">
      <c r="B299" s="160"/>
      <c r="D299" s="154" t="s">
        <v>323</v>
      </c>
      <c r="E299" s="161" t="s">
        <v>1</v>
      </c>
      <c r="F299" s="162" t="s">
        <v>473</v>
      </c>
      <c r="H299" s="163">
        <v>14.85</v>
      </c>
      <c r="I299" s="164"/>
      <c r="L299" s="160"/>
      <c r="M299" s="165"/>
      <c r="T299" s="166"/>
      <c r="AT299" s="161" t="s">
        <v>323</v>
      </c>
      <c r="AU299" s="161" t="s">
        <v>88</v>
      </c>
      <c r="AV299" s="13" t="s">
        <v>88</v>
      </c>
      <c r="AW299" s="13" t="s">
        <v>35</v>
      </c>
      <c r="AX299" s="13" t="s">
        <v>79</v>
      </c>
      <c r="AY299" s="161" t="s">
        <v>317</v>
      </c>
    </row>
    <row r="300" spans="2:51" s="12" customFormat="1" ht="11.25">
      <c r="B300" s="153"/>
      <c r="D300" s="154" t="s">
        <v>323</v>
      </c>
      <c r="E300" s="155" t="s">
        <v>1</v>
      </c>
      <c r="F300" s="156" t="s">
        <v>368</v>
      </c>
      <c r="H300" s="155" t="s">
        <v>1</v>
      </c>
      <c r="I300" s="157"/>
      <c r="L300" s="153"/>
      <c r="M300" s="158"/>
      <c r="T300" s="159"/>
      <c r="AT300" s="155" t="s">
        <v>323</v>
      </c>
      <c r="AU300" s="155" t="s">
        <v>88</v>
      </c>
      <c r="AV300" s="12" t="s">
        <v>21</v>
      </c>
      <c r="AW300" s="12" t="s">
        <v>35</v>
      </c>
      <c r="AX300" s="12" t="s">
        <v>79</v>
      </c>
      <c r="AY300" s="155" t="s">
        <v>317</v>
      </c>
    </row>
    <row r="301" spans="2:51" s="13" customFormat="1" ht="11.25">
      <c r="B301" s="160"/>
      <c r="D301" s="154" t="s">
        <v>323</v>
      </c>
      <c r="E301" s="161" t="s">
        <v>1</v>
      </c>
      <c r="F301" s="162" t="s">
        <v>474</v>
      </c>
      <c r="H301" s="163">
        <v>207.396</v>
      </c>
      <c r="I301" s="164"/>
      <c r="L301" s="160"/>
      <c r="M301" s="165"/>
      <c r="T301" s="166"/>
      <c r="AT301" s="161" t="s">
        <v>323</v>
      </c>
      <c r="AU301" s="161" t="s">
        <v>88</v>
      </c>
      <c r="AV301" s="13" t="s">
        <v>88</v>
      </c>
      <c r="AW301" s="13" t="s">
        <v>35</v>
      </c>
      <c r="AX301" s="13" t="s">
        <v>79</v>
      </c>
      <c r="AY301" s="161" t="s">
        <v>317</v>
      </c>
    </row>
    <row r="302" spans="2:51" s="13" customFormat="1" ht="22.5">
      <c r="B302" s="160"/>
      <c r="D302" s="154" t="s">
        <v>323</v>
      </c>
      <c r="E302" s="161" t="s">
        <v>1</v>
      </c>
      <c r="F302" s="162" t="s">
        <v>475</v>
      </c>
      <c r="H302" s="163">
        <v>18.825</v>
      </c>
      <c r="I302" s="164"/>
      <c r="L302" s="160"/>
      <c r="M302" s="165"/>
      <c r="T302" s="166"/>
      <c r="AT302" s="161" t="s">
        <v>323</v>
      </c>
      <c r="AU302" s="161" t="s">
        <v>88</v>
      </c>
      <c r="AV302" s="13" t="s">
        <v>88</v>
      </c>
      <c r="AW302" s="13" t="s">
        <v>35</v>
      </c>
      <c r="AX302" s="13" t="s">
        <v>79</v>
      </c>
      <c r="AY302" s="161" t="s">
        <v>317</v>
      </c>
    </row>
    <row r="303" spans="2:51" s="12" customFormat="1" ht="11.25">
      <c r="B303" s="153"/>
      <c r="D303" s="154" t="s">
        <v>323</v>
      </c>
      <c r="E303" s="155" t="s">
        <v>1</v>
      </c>
      <c r="F303" s="156" t="s">
        <v>331</v>
      </c>
      <c r="H303" s="155" t="s">
        <v>1</v>
      </c>
      <c r="I303" s="157"/>
      <c r="L303" s="153"/>
      <c r="M303" s="158"/>
      <c r="T303" s="159"/>
      <c r="AT303" s="155" t="s">
        <v>323</v>
      </c>
      <c r="AU303" s="155" t="s">
        <v>88</v>
      </c>
      <c r="AV303" s="12" t="s">
        <v>21</v>
      </c>
      <c r="AW303" s="12" t="s">
        <v>35</v>
      </c>
      <c r="AX303" s="12" t="s">
        <v>79</v>
      </c>
      <c r="AY303" s="155" t="s">
        <v>317</v>
      </c>
    </row>
    <row r="304" spans="2:51" s="13" customFormat="1" ht="11.25">
      <c r="B304" s="160"/>
      <c r="D304" s="154" t="s">
        <v>323</v>
      </c>
      <c r="E304" s="161" t="s">
        <v>1</v>
      </c>
      <c r="F304" s="162" t="s">
        <v>476</v>
      </c>
      <c r="H304" s="163">
        <v>1059.257</v>
      </c>
      <c r="I304" s="164"/>
      <c r="L304" s="160"/>
      <c r="M304" s="165"/>
      <c r="T304" s="166"/>
      <c r="AT304" s="161" t="s">
        <v>323</v>
      </c>
      <c r="AU304" s="161" t="s">
        <v>88</v>
      </c>
      <c r="AV304" s="13" t="s">
        <v>88</v>
      </c>
      <c r="AW304" s="13" t="s">
        <v>35</v>
      </c>
      <c r="AX304" s="13" t="s">
        <v>79</v>
      </c>
      <c r="AY304" s="161" t="s">
        <v>317</v>
      </c>
    </row>
    <row r="305" spans="2:51" s="13" customFormat="1" ht="22.5">
      <c r="B305" s="160"/>
      <c r="D305" s="154" t="s">
        <v>323</v>
      </c>
      <c r="E305" s="161" t="s">
        <v>1</v>
      </c>
      <c r="F305" s="162" t="s">
        <v>477</v>
      </c>
      <c r="H305" s="163">
        <v>72.9</v>
      </c>
      <c r="I305" s="164"/>
      <c r="L305" s="160"/>
      <c r="M305" s="165"/>
      <c r="T305" s="166"/>
      <c r="AT305" s="161" t="s">
        <v>323</v>
      </c>
      <c r="AU305" s="161" t="s">
        <v>88</v>
      </c>
      <c r="AV305" s="13" t="s">
        <v>88</v>
      </c>
      <c r="AW305" s="13" t="s">
        <v>35</v>
      </c>
      <c r="AX305" s="13" t="s">
        <v>79</v>
      </c>
      <c r="AY305" s="161" t="s">
        <v>317</v>
      </c>
    </row>
    <row r="306" spans="2:51" s="12" customFormat="1" ht="11.25">
      <c r="B306" s="153"/>
      <c r="D306" s="154" t="s">
        <v>323</v>
      </c>
      <c r="E306" s="155" t="s">
        <v>1</v>
      </c>
      <c r="F306" s="156" t="s">
        <v>478</v>
      </c>
      <c r="H306" s="155" t="s">
        <v>1</v>
      </c>
      <c r="I306" s="157"/>
      <c r="L306" s="153"/>
      <c r="M306" s="158"/>
      <c r="T306" s="159"/>
      <c r="AT306" s="155" t="s">
        <v>323</v>
      </c>
      <c r="AU306" s="155" t="s">
        <v>88</v>
      </c>
      <c r="AV306" s="12" t="s">
        <v>21</v>
      </c>
      <c r="AW306" s="12" t="s">
        <v>35</v>
      </c>
      <c r="AX306" s="12" t="s">
        <v>79</v>
      </c>
      <c r="AY306" s="155" t="s">
        <v>317</v>
      </c>
    </row>
    <row r="307" spans="2:51" s="13" customFormat="1" ht="11.25">
      <c r="B307" s="160"/>
      <c r="D307" s="154" t="s">
        <v>323</v>
      </c>
      <c r="E307" s="161" t="s">
        <v>1</v>
      </c>
      <c r="F307" s="162" t="s">
        <v>479</v>
      </c>
      <c r="H307" s="163">
        <v>27.947</v>
      </c>
      <c r="I307" s="164"/>
      <c r="L307" s="160"/>
      <c r="M307" s="165"/>
      <c r="T307" s="166"/>
      <c r="AT307" s="161" t="s">
        <v>323</v>
      </c>
      <c r="AU307" s="161" t="s">
        <v>88</v>
      </c>
      <c r="AV307" s="13" t="s">
        <v>88</v>
      </c>
      <c r="AW307" s="13" t="s">
        <v>35</v>
      </c>
      <c r="AX307" s="13" t="s">
        <v>79</v>
      </c>
      <c r="AY307" s="161" t="s">
        <v>317</v>
      </c>
    </row>
    <row r="308" spans="2:51" s="13" customFormat="1" ht="11.25">
      <c r="B308" s="160"/>
      <c r="D308" s="154" t="s">
        <v>323</v>
      </c>
      <c r="E308" s="161" t="s">
        <v>1</v>
      </c>
      <c r="F308" s="162" t="s">
        <v>480</v>
      </c>
      <c r="H308" s="163">
        <v>1.75</v>
      </c>
      <c r="I308" s="164"/>
      <c r="L308" s="160"/>
      <c r="M308" s="165"/>
      <c r="T308" s="166"/>
      <c r="AT308" s="161" t="s">
        <v>323</v>
      </c>
      <c r="AU308" s="161" t="s">
        <v>88</v>
      </c>
      <c r="AV308" s="13" t="s">
        <v>88</v>
      </c>
      <c r="AW308" s="13" t="s">
        <v>35</v>
      </c>
      <c r="AX308" s="13" t="s">
        <v>79</v>
      </c>
      <c r="AY308" s="161" t="s">
        <v>317</v>
      </c>
    </row>
    <row r="309" spans="2:51" s="14" customFormat="1" ht="11.25">
      <c r="B309" s="167"/>
      <c r="D309" s="154" t="s">
        <v>323</v>
      </c>
      <c r="E309" s="168" t="s">
        <v>1</v>
      </c>
      <c r="F309" s="169" t="s">
        <v>333</v>
      </c>
      <c r="H309" s="170">
        <v>3720.641</v>
      </c>
      <c r="I309" s="171"/>
      <c r="L309" s="167"/>
      <c r="M309" s="172"/>
      <c r="T309" s="173"/>
      <c r="AT309" s="168" t="s">
        <v>323</v>
      </c>
      <c r="AU309" s="168" t="s">
        <v>88</v>
      </c>
      <c r="AV309" s="14" t="s">
        <v>190</v>
      </c>
      <c r="AW309" s="14" t="s">
        <v>35</v>
      </c>
      <c r="AX309" s="14" t="s">
        <v>79</v>
      </c>
      <c r="AY309" s="168" t="s">
        <v>317</v>
      </c>
    </row>
    <row r="310" spans="2:51" s="12" customFormat="1" ht="11.25">
      <c r="B310" s="153"/>
      <c r="D310" s="154" t="s">
        <v>323</v>
      </c>
      <c r="E310" s="155" t="s">
        <v>1</v>
      </c>
      <c r="F310" s="156" t="s">
        <v>481</v>
      </c>
      <c r="H310" s="155" t="s">
        <v>1</v>
      </c>
      <c r="I310" s="157"/>
      <c r="L310" s="153"/>
      <c r="M310" s="158"/>
      <c r="T310" s="159"/>
      <c r="AT310" s="155" t="s">
        <v>323</v>
      </c>
      <c r="AU310" s="155" t="s">
        <v>88</v>
      </c>
      <c r="AV310" s="12" t="s">
        <v>21</v>
      </c>
      <c r="AW310" s="12" t="s">
        <v>35</v>
      </c>
      <c r="AX310" s="12" t="s">
        <v>79</v>
      </c>
      <c r="AY310" s="155" t="s">
        <v>317</v>
      </c>
    </row>
    <row r="311" spans="2:51" s="13" customFormat="1" ht="11.25">
      <c r="B311" s="160"/>
      <c r="D311" s="154" t="s">
        <v>323</v>
      </c>
      <c r="E311" s="161" t="s">
        <v>1</v>
      </c>
      <c r="F311" s="162" t="s">
        <v>482</v>
      </c>
      <c r="H311" s="163">
        <v>-153.139</v>
      </c>
      <c r="I311" s="164"/>
      <c r="L311" s="160"/>
      <c r="M311" s="165"/>
      <c r="T311" s="166"/>
      <c r="AT311" s="161" t="s">
        <v>323</v>
      </c>
      <c r="AU311" s="161" t="s">
        <v>88</v>
      </c>
      <c r="AV311" s="13" t="s">
        <v>88</v>
      </c>
      <c r="AW311" s="13" t="s">
        <v>35</v>
      </c>
      <c r="AX311" s="13" t="s">
        <v>79</v>
      </c>
      <c r="AY311" s="161" t="s">
        <v>317</v>
      </c>
    </row>
    <row r="312" spans="2:51" s="13" customFormat="1" ht="11.25">
      <c r="B312" s="160"/>
      <c r="D312" s="154" t="s">
        <v>323</v>
      </c>
      <c r="E312" s="161" t="s">
        <v>1</v>
      </c>
      <c r="F312" s="162" t="s">
        <v>483</v>
      </c>
      <c r="H312" s="163">
        <v>-145.156</v>
      </c>
      <c r="I312" s="164"/>
      <c r="L312" s="160"/>
      <c r="M312" s="165"/>
      <c r="T312" s="166"/>
      <c r="AT312" s="161" t="s">
        <v>323</v>
      </c>
      <c r="AU312" s="161" t="s">
        <v>88</v>
      </c>
      <c r="AV312" s="13" t="s">
        <v>88</v>
      </c>
      <c r="AW312" s="13" t="s">
        <v>35</v>
      </c>
      <c r="AX312" s="13" t="s">
        <v>79</v>
      </c>
      <c r="AY312" s="161" t="s">
        <v>317</v>
      </c>
    </row>
    <row r="313" spans="2:51" s="13" customFormat="1" ht="11.25">
      <c r="B313" s="160"/>
      <c r="D313" s="154" t="s">
        <v>323</v>
      </c>
      <c r="E313" s="161" t="s">
        <v>1</v>
      </c>
      <c r="F313" s="162" t="s">
        <v>484</v>
      </c>
      <c r="H313" s="163">
        <v>-57.506</v>
      </c>
      <c r="I313" s="164"/>
      <c r="L313" s="160"/>
      <c r="M313" s="165"/>
      <c r="T313" s="166"/>
      <c r="AT313" s="161" t="s">
        <v>323</v>
      </c>
      <c r="AU313" s="161" t="s">
        <v>88</v>
      </c>
      <c r="AV313" s="13" t="s">
        <v>88</v>
      </c>
      <c r="AW313" s="13" t="s">
        <v>35</v>
      </c>
      <c r="AX313" s="13" t="s">
        <v>79</v>
      </c>
      <c r="AY313" s="161" t="s">
        <v>317</v>
      </c>
    </row>
    <row r="314" spans="2:51" s="14" customFormat="1" ht="11.25">
      <c r="B314" s="167"/>
      <c r="D314" s="154" t="s">
        <v>323</v>
      </c>
      <c r="E314" s="168" t="s">
        <v>1</v>
      </c>
      <c r="F314" s="169" t="s">
        <v>333</v>
      </c>
      <c r="H314" s="170">
        <v>-355.801</v>
      </c>
      <c r="I314" s="171"/>
      <c r="L314" s="167"/>
      <c r="M314" s="172"/>
      <c r="T314" s="173"/>
      <c r="AT314" s="168" t="s">
        <v>323</v>
      </c>
      <c r="AU314" s="168" t="s">
        <v>88</v>
      </c>
      <c r="AV314" s="14" t="s">
        <v>190</v>
      </c>
      <c r="AW314" s="14" t="s">
        <v>35</v>
      </c>
      <c r="AX314" s="14" t="s">
        <v>79</v>
      </c>
      <c r="AY314" s="168" t="s">
        <v>317</v>
      </c>
    </row>
    <row r="315" spans="2:51" s="15" customFormat="1" ht="11.25">
      <c r="B315" s="174"/>
      <c r="D315" s="154" t="s">
        <v>323</v>
      </c>
      <c r="E315" s="175" t="s">
        <v>105</v>
      </c>
      <c r="F315" s="176" t="s">
        <v>334</v>
      </c>
      <c r="H315" s="177">
        <v>3364.84</v>
      </c>
      <c r="I315" s="178"/>
      <c r="L315" s="174"/>
      <c r="M315" s="179"/>
      <c r="T315" s="180"/>
      <c r="AT315" s="175" t="s">
        <v>323</v>
      </c>
      <c r="AU315" s="175" t="s">
        <v>88</v>
      </c>
      <c r="AV315" s="15" t="s">
        <v>219</v>
      </c>
      <c r="AW315" s="15" t="s">
        <v>35</v>
      </c>
      <c r="AX315" s="15" t="s">
        <v>79</v>
      </c>
      <c r="AY315" s="175" t="s">
        <v>317</v>
      </c>
    </row>
    <row r="316" spans="2:51" s="12" customFormat="1" ht="11.25">
      <c r="B316" s="153"/>
      <c r="D316" s="154" t="s">
        <v>323</v>
      </c>
      <c r="E316" s="155" t="s">
        <v>1</v>
      </c>
      <c r="F316" s="156" t="s">
        <v>485</v>
      </c>
      <c r="H316" s="155" t="s">
        <v>1</v>
      </c>
      <c r="I316" s="157"/>
      <c r="L316" s="153"/>
      <c r="M316" s="158"/>
      <c r="T316" s="159"/>
      <c r="AT316" s="155" t="s">
        <v>323</v>
      </c>
      <c r="AU316" s="155" t="s">
        <v>88</v>
      </c>
      <c r="AV316" s="12" t="s">
        <v>21</v>
      </c>
      <c r="AW316" s="12" t="s">
        <v>35</v>
      </c>
      <c r="AX316" s="12" t="s">
        <v>79</v>
      </c>
      <c r="AY316" s="155" t="s">
        <v>317</v>
      </c>
    </row>
    <row r="317" spans="2:51" s="13" customFormat="1" ht="11.25">
      <c r="B317" s="160"/>
      <c r="D317" s="154" t="s">
        <v>323</v>
      </c>
      <c r="E317" s="161" t="s">
        <v>1</v>
      </c>
      <c r="F317" s="162" t="s">
        <v>486</v>
      </c>
      <c r="H317" s="163">
        <v>1514.178</v>
      </c>
      <c r="I317" s="164"/>
      <c r="L317" s="160"/>
      <c r="M317" s="165"/>
      <c r="T317" s="166"/>
      <c r="AT317" s="161" t="s">
        <v>323</v>
      </c>
      <c r="AU317" s="161" t="s">
        <v>88</v>
      </c>
      <c r="AV317" s="13" t="s">
        <v>88</v>
      </c>
      <c r="AW317" s="13" t="s">
        <v>35</v>
      </c>
      <c r="AX317" s="13" t="s">
        <v>79</v>
      </c>
      <c r="AY317" s="161" t="s">
        <v>317</v>
      </c>
    </row>
    <row r="318" spans="2:51" s="14" customFormat="1" ht="11.25">
      <c r="B318" s="167"/>
      <c r="D318" s="154" t="s">
        <v>323</v>
      </c>
      <c r="E318" s="168" t="s">
        <v>109</v>
      </c>
      <c r="F318" s="169" t="s">
        <v>333</v>
      </c>
      <c r="H318" s="170">
        <v>1514.178</v>
      </c>
      <c r="I318" s="171"/>
      <c r="L318" s="167"/>
      <c r="M318" s="172"/>
      <c r="T318" s="173"/>
      <c r="AT318" s="168" t="s">
        <v>323</v>
      </c>
      <c r="AU318" s="168" t="s">
        <v>88</v>
      </c>
      <c r="AV318" s="14" t="s">
        <v>190</v>
      </c>
      <c r="AW318" s="14" t="s">
        <v>35</v>
      </c>
      <c r="AX318" s="14" t="s">
        <v>21</v>
      </c>
      <c r="AY318" s="168" t="s">
        <v>317</v>
      </c>
    </row>
    <row r="319" spans="2:65" s="1" customFormat="1" ht="33" customHeight="1">
      <c r="B319" s="32"/>
      <c r="C319" s="139" t="s">
        <v>487</v>
      </c>
      <c r="D319" s="139" t="s">
        <v>319</v>
      </c>
      <c r="E319" s="140" t="s">
        <v>488</v>
      </c>
      <c r="F319" s="141" t="s">
        <v>489</v>
      </c>
      <c r="G319" s="142" t="s">
        <v>107</v>
      </c>
      <c r="H319" s="143">
        <v>1682.42</v>
      </c>
      <c r="I319" s="144"/>
      <c r="J319" s="145">
        <f>ROUND(I319*H319,1)</f>
        <v>0</v>
      </c>
      <c r="K319" s="146"/>
      <c r="L319" s="32"/>
      <c r="M319" s="147" t="s">
        <v>1</v>
      </c>
      <c r="N319" s="148" t="s">
        <v>44</v>
      </c>
      <c r="P319" s="149">
        <f>O319*H319</f>
        <v>0</v>
      </c>
      <c r="Q319" s="149">
        <v>0</v>
      </c>
      <c r="R319" s="149">
        <f>Q319*H319</f>
        <v>0</v>
      </c>
      <c r="S319" s="149">
        <v>0</v>
      </c>
      <c r="T319" s="150">
        <f>S319*H319</f>
        <v>0</v>
      </c>
      <c r="AR319" s="151" t="s">
        <v>219</v>
      </c>
      <c r="AT319" s="151" t="s">
        <v>319</v>
      </c>
      <c r="AU319" s="151" t="s">
        <v>88</v>
      </c>
      <c r="AY319" s="17" t="s">
        <v>317</v>
      </c>
      <c r="BE319" s="152">
        <f>IF(N319="základní",J319,0)</f>
        <v>0</v>
      </c>
      <c r="BF319" s="152">
        <f>IF(N319="snížená",J319,0)</f>
        <v>0</v>
      </c>
      <c r="BG319" s="152">
        <f>IF(N319="zákl. přenesená",J319,0)</f>
        <v>0</v>
      </c>
      <c r="BH319" s="152">
        <f>IF(N319="sníž. přenesená",J319,0)</f>
        <v>0</v>
      </c>
      <c r="BI319" s="152">
        <f>IF(N319="nulová",J319,0)</f>
        <v>0</v>
      </c>
      <c r="BJ319" s="17" t="s">
        <v>21</v>
      </c>
      <c r="BK319" s="152">
        <f>ROUND(I319*H319,1)</f>
        <v>0</v>
      </c>
      <c r="BL319" s="17" t="s">
        <v>219</v>
      </c>
      <c r="BM319" s="151" t="s">
        <v>490</v>
      </c>
    </row>
    <row r="320" spans="2:51" s="12" customFormat="1" ht="11.25">
      <c r="B320" s="153"/>
      <c r="D320" s="154" t="s">
        <v>323</v>
      </c>
      <c r="E320" s="155" t="s">
        <v>1</v>
      </c>
      <c r="F320" s="156" t="s">
        <v>491</v>
      </c>
      <c r="H320" s="155" t="s">
        <v>1</v>
      </c>
      <c r="I320" s="157"/>
      <c r="L320" s="153"/>
      <c r="M320" s="158"/>
      <c r="T320" s="159"/>
      <c r="AT320" s="155" t="s">
        <v>323</v>
      </c>
      <c r="AU320" s="155" t="s">
        <v>88</v>
      </c>
      <c r="AV320" s="12" t="s">
        <v>21</v>
      </c>
      <c r="AW320" s="12" t="s">
        <v>35</v>
      </c>
      <c r="AX320" s="12" t="s">
        <v>79</v>
      </c>
      <c r="AY320" s="155" t="s">
        <v>317</v>
      </c>
    </row>
    <row r="321" spans="2:51" s="13" customFormat="1" ht="11.25">
      <c r="B321" s="160"/>
      <c r="D321" s="154" t="s">
        <v>323</v>
      </c>
      <c r="E321" s="161" t="s">
        <v>1</v>
      </c>
      <c r="F321" s="162" t="s">
        <v>457</v>
      </c>
      <c r="H321" s="163">
        <v>1682.42</v>
      </c>
      <c r="I321" s="164"/>
      <c r="L321" s="160"/>
      <c r="M321" s="165"/>
      <c r="T321" s="166"/>
      <c r="AT321" s="161" t="s">
        <v>323</v>
      </c>
      <c r="AU321" s="161" t="s">
        <v>88</v>
      </c>
      <c r="AV321" s="13" t="s">
        <v>88</v>
      </c>
      <c r="AW321" s="13" t="s">
        <v>35</v>
      </c>
      <c r="AX321" s="13" t="s">
        <v>79</v>
      </c>
      <c r="AY321" s="161" t="s">
        <v>317</v>
      </c>
    </row>
    <row r="322" spans="2:51" s="15" customFormat="1" ht="11.25">
      <c r="B322" s="174"/>
      <c r="D322" s="154" t="s">
        <v>323</v>
      </c>
      <c r="E322" s="175" t="s">
        <v>113</v>
      </c>
      <c r="F322" s="176" t="s">
        <v>334</v>
      </c>
      <c r="H322" s="177">
        <v>1682.42</v>
      </c>
      <c r="I322" s="178"/>
      <c r="L322" s="174"/>
      <c r="M322" s="179"/>
      <c r="T322" s="180"/>
      <c r="AT322" s="175" t="s">
        <v>323</v>
      </c>
      <c r="AU322" s="175" t="s">
        <v>88</v>
      </c>
      <c r="AV322" s="15" t="s">
        <v>219</v>
      </c>
      <c r="AW322" s="15" t="s">
        <v>35</v>
      </c>
      <c r="AX322" s="15" t="s">
        <v>21</v>
      </c>
      <c r="AY322" s="175" t="s">
        <v>317</v>
      </c>
    </row>
    <row r="323" spans="2:65" s="1" customFormat="1" ht="33" customHeight="1">
      <c r="B323" s="32"/>
      <c r="C323" s="139" t="s">
        <v>492</v>
      </c>
      <c r="D323" s="139" t="s">
        <v>319</v>
      </c>
      <c r="E323" s="140" t="s">
        <v>493</v>
      </c>
      <c r="F323" s="141" t="s">
        <v>494</v>
      </c>
      <c r="G323" s="142" t="s">
        <v>107</v>
      </c>
      <c r="H323" s="143">
        <v>84.121</v>
      </c>
      <c r="I323" s="144"/>
      <c r="J323" s="145">
        <f>ROUND(I323*H323,1)</f>
        <v>0</v>
      </c>
      <c r="K323" s="146"/>
      <c r="L323" s="32"/>
      <c r="M323" s="147" t="s">
        <v>1</v>
      </c>
      <c r="N323" s="148" t="s">
        <v>44</v>
      </c>
      <c r="P323" s="149">
        <f>O323*H323</f>
        <v>0</v>
      </c>
      <c r="Q323" s="149">
        <v>0</v>
      </c>
      <c r="R323" s="149">
        <f>Q323*H323</f>
        <v>0</v>
      </c>
      <c r="S323" s="149">
        <v>0</v>
      </c>
      <c r="T323" s="150">
        <f>S323*H323</f>
        <v>0</v>
      </c>
      <c r="AR323" s="151" t="s">
        <v>219</v>
      </c>
      <c r="AT323" s="151" t="s">
        <v>319</v>
      </c>
      <c r="AU323" s="151" t="s">
        <v>88</v>
      </c>
      <c r="AY323" s="17" t="s">
        <v>317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7" t="s">
        <v>21</v>
      </c>
      <c r="BK323" s="152">
        <f>ROUND(I323*H323,1)</f>
        <v>0</v>
      </c>
      <c r="BL323" s="17" t="s">
        <v>219</v>
      </c>
      <c r="BM323" s="151" t="s">
        <v>495</v>
      </c>
    </row>
    <row r="324" spans="2:51" s="12" customFormat="1" ht="11.25">
      <c r="B324" s="153"/>
      <c r="D324" s="154" t="s">
        <v>323</v>
      </c>
      <c r="E324" s="155" t="s">
        <v>1</v>
      </c>
      <c r="F324" s="156" t="s">
        <v>496</v>
      </c>
      <c r="H324" s="155" t="s">
        <v>1</v>
      </c>
      <c r="I324" s="157"/>
      <c r="L324" s="153"/>
      <c r="M324" s="158"/>
      <c r="T324" s="159"/>
      <c r="AT324" s="155" t="s">
        <v>323</v>
      </c>
      <c r="AU324" s="155" t="s">
        <v>88</v>
      </c>
      <c r="AV324" s="12" t="s">
        <v>21</v>
      </c>
      <c r="AW324" s="12" t="s">
        <v>35</v>
      </c>
      <c r="AX324" s="12" t="s">
        <v>79</v>
      </c>
      <c r="AY324" s="155" t="s">
        <v>317</v>
      </c>
    </row>
    <row r="325" spans="2:51" s="13" customFormat="1" ht="11.25">
      <c r="B325" s="160"/>
      <c r="D325" s="154" t="s">
        <v>323</v>
      </c>
      <c r="E325" s="161" t="s">
        <v>1</v>
      </c>
      <c r="F325" s="162" t="s">
        <v>497</v>
      </c>
      <c r="H325" s="163">
        <v>84.121</v>
      </c>
      <c r="I325" s="164"/>
      <c r="L325" s="160"/>
      <c r="M325" s="165"/>
      <c r="T325" s="166"/>
      <c r="AT325" s="161" t="s">
        <v>323</v>
      </c>
      <c r="AU325" s="161" t="s">
        <v>88</v>
      </c>
      <c r="AV325" s="13" t="s">
        <v>88</v>
      </c>
      <c r="AW325" s="13" t="s">
        <v>35</v>
      </c>
      <c r="AX325" s="13" t="s">
        <v>79</v>
      </c>
      <c r="AY325" s="161" t="s">
        <v>317</v>
      </c>
    </row>
    <row r="326" spans="2:51" s="15" customFormat="1" ht="11.25">
      <c r="B326" s="174"/>
      <c r="D326" s="154" t="s">
        <v>323</v>
      </c>
      <c r="E326" s="175" t="s">
        <v>116</v>
      </c>
      <c r="F326" s="176" t="s">
        <v>334</v>
      </c>
      <c r="H326" s="177">
        <v>84.121</v>
      </c>
      <c r="I326" s="178"/>
      <c r="L326" s="174"/>
      <c r="M326" s="179"/>
      <c r="T326" s="180"/>
      <c r="AT326" s="175" t="s">
        <v>323</v>
      </c>
      <c r="AU326" s="175" t="s">
        <v>88</v>
      </c>
      <c r="AV326" s="15" t="s">
        <v>219</v>
      </c>
      <c r="AW326" s="15" t="s">
        <v>35</v>
      </c>
      <c r="AX326" s="15" t="s">
        <v>21</v>
      </c>
      <c r="AY326" s="175" t="s">
        <v>317</v>
      </c>
    </row>
    <row r="327" spans="2:65" s="1" customFormat="1" ht="33" customHeight="1">
      <c r="B327" s="32"/>
      <c r="C327" s="139" t="s">
        <v>498</v>
      </c>
      <c r="D327" s="139" t="s">
        <v>319</v>
      </c>
      <c r="E327" s="140" t="s">
        <v>499</v>
      </c>
      <c r="F327" s="141" t="s">
        <v>500</v>
      </c>
      <c r="G327" s="142" t="s">
        <v>107</v>
      </c>
      <c r="H327" s="143">
        <v>84.121</v>
      </c>
      <c r="I327" s="144"/>
      <c r="J327" s="145">
        <f>ROUND(I327*H327,1)</f>
        <v>0</v>
      </c>
      <c r="K327" s="146"/>
      <c r="L327" s="32"/>
      <c r="M327" s="147" t="s">
        <v>1</v>
      </c>
      <c r="N327" s="148" t="s">
        <v>44</v>
      </c>
      <c r="P327" s="149">
        <f>O327*H327</f>
        <v>0</v>
      </c>
      <c r="Q327" s="149">
        <v>0</v>
      </c>
      <c r="R327" s="149">
        <f>Q327*H327</f>
        <v>0</v>
      </c>
      <c r="S327" s="149">
        <v>0</v>
      </c>
      <c r="T327" s="150">
        <f>S327*H327</f>
        <v>0</v>
      </c>
      <c r="AR327" s="151" t="s">
        <v>219</v>
      </c>
      <c r="AT327" s="151" t="s">
        <v>319</v>
      </c>
      <c r="AU327" s="151" t="s">
        <v>88</v>
      </c>
      <c r="AY327" s="17" t="s">
        <v>317</v>
      </c>
      <c r="BE327" s="152">
        <f>IF(N327="základní",J327,0)</f>
        <v>0</v>
      </c>
      <c r="BF327" s="152">
        <f>IF(N327="snížená",J327,0)</f>
        <v>0</v>
      </c>
      <c r="BG327" s="152">
        <f>IF(N327="zákl. přenesená",J327,0)</f>
        <v>0</v>
      </c>
      <c r="BH327" s="152">
        <f>IF(N327="sníž. přenesená",J327,0)</f>
        <v>0</v>
      </c>
      <c r="BI327" s="152">
        <f>IF(N327="nulová",J327,0)</f>
        <v>0</v>
      </c>
      <c r="BJ327" s="17" t="s">
        <v>21</v>
      </c>
      <c r="BK327" s="152">
        <f>ROUND(I327*H327,1)</f>
        <v>0</v>
      </c>
      <c r="BL327" s="17" t="s">
        <v>219</v>
      </c>
      <c r="BM327" s="151" t="s">
        <v>501</v>
      </c>
    </row>
    <row r="328" spans="2:51" s="12" customFormat="1" ht="11.25">
      <c r="B328" s="153"/>
      <c r="D328" s="154" t="s">
        <v>323</v>
      </c>
      <c r="E328" s="155" t="s">
        <v>1</v>
      </c>
      <c r="F328" s="156" t="s">
        <v>502</v>
      </c>
      <c r="H328" s="155" t="s">
        <v>1</v>
      </c>
      <c r="I328" s="157"/>
      <c r="L328" s="153"/>
      <c r="M328" s="158"/>
      <c r="T328" s="159"/>
      <c r="AT328" s="155" t="s">
        <v>323</v>
      </c>
      <c r="AU328" s="155" t="s">
        <v>88</v>
      </c>
      <c r="AV328" s="12" t="s">
        <v>21</v>
      </c>
      <c r="AW328" s="12" t="s">
        <v>35</v>
      </c>
      <c r="AX328" s="12" t="s">
        <v>79</v>
      </c>
      <c r="AY328" s="155" t="s">
        <v>317</v>
      </c>
    </row>
    <row r="329" spans="2:51" s="13" customFormat="1" ht="11.25">
      <c r="B329" s="160"/>
      <c r="D329" s="154" t="s">
        <v>323</v>
      </c>
      <c r="E329" s="161" t="s">
        <v>1</v>
      </c>
      <c r="F329" s="162" t="s">
        <v>497</v>
      </c>
      <c r="H329" s="163">
        <v>84.121</v>
      </c>
      <c r="I329" s="164"/>
      <c r="L329" s="160"/>
      <c r="M329" s="165"/>
      <c r="T329" s="166"/>
      <c r="AT329" s="161" t="s">
        <v>323</v>
      </c>
      <c r="AU329" s="161" t="s">
        <v>88</v>
      </c>
      <c r="AV329" s="13" t="s">
        <v>88</v>
      </c>
      <c r="AW329" s="13" t="s">
        <v>35</v>
      </c>
      <c r="AX329" s="13" t="s">
        <v>79</v>
      </c>
      <c r="AY329" s="161" t="s">
        <v>317</v>
      </c>
    </row>
    <row r="330" spans="2:51" s="15" customFormat="1" ht="11.25">
      <c r="B330" s="174"/>
      <c r="D330" s="154" t="s">
        <v>323</v>
      </c>
      <c r="E330" s="175" t="s">
        <v>119</v>
      </c>
      <c r="F330" s="176" t="s">
        <v>334</v>
      </c>
      <c r="H330" s="177">
        <v>84.121</v>
      </c>
      <c r="I330" s="178"/>
      <c r="L330" s="174"/>
      <c r="M330" s="179"/>
      <c r="T330" s="180"/>
      <c r="AT330" s="175" t="s">
        <v>323</v>
      </c>
      <c r="AU330" s="175" t="s">
        <v>88</v>
      </c>
      <c r="AV330" s="15" t="s">
        <v>219</v>
      </c>
      <c r="AW330" s="15" t="s">
        <v>35</v>
      </c>
      <c r="AX330" s="15" t="s">
        <v>21</v>
      </c>
      <c r="AY330" s="175" t="s">
        <v>317</v>
      </c>
    </row>
    <row r="331" spans="2:65" s="1" customFormat="1" ht="24.2" customHeight="1">
      <c r="B331" s="32"/>
      <c r="C331" s="139" t="s">
        <v>503</v>
      </c>
      <c r="D331" s="139" t="s">
        <v>319</v>
      </c>
      <c r="E331" s="140" t="s">
        <v>504</v>
      </c>
      <c r="F331" s="141" t="s">
        <v>505</v>
      </c>
      <c r="G331" s="142" t="s">
        <v>506</v>
      </c>
      <c r="H331" s="143">
        <v>25</v>
      </c>
      <c r="I331" s="144"/>
      <c r="J331" s="145">
        <f>ROUND(I331*H331,1)</f>
        <v>0</v>
      </c>
      <c r="K331" s="146"/>
      <c r="L331" s="32"/>
      <c r="M331" s="147" t="s">
        <v>1</v>
      </c>
      <c r="N331" s="148" t="s">
        <v>44</v>
      </c>
      <c r="P331" s="149">
        <f>O331*H331</f>
        <v>0</v>
      </c>
      <c r="Q331" s="149">
        <v>0</v>
      </c>
      <c r="R331" s="149">
        <f>Q331*H331</f>
        <v>0</v>
      </c>
      <c r="S331" s="149">
        <v>0</v>
      </c>
      <c r="T331" s="150">
        <f>S331*H331</f>
        <v>0</v>
      </c>
      <c r="AR331" s="151" t="s">
        <v>219</v>
      </c>
      <c r="AT331" s="151" t="s">
        <v>319</v>
      </c>
      <c r="AU331" s="151" t="s">
        <v>88</v>
      </c>
      <c r="AY331" s="17" t="s">
        <v>317</v>
      </c>
      <c r="BE331" s="152">
        <f>IF(N331="základní",J331,0)</f>
        <v>0</v>
      </c>
      <c r="BF331" s="152">
        <f>IF(N331="snížená",J331,0)</f>
        <v>0</v>
      </c>
      <c r="BG331" s="152">
        <f>IF(N331="zákl. přenesená",J331,0)</f>
        <v>0</v>
      </c>
      <c r="BH331" s="152">
        <f>IF(N331="sníž. přenesená",J331,0)</f>
        <v>0</v>
      </c>
      <c r="BI331" s="152">
        <f>IF(N331="nulová",J331,0)</f>
        <v>0</v>
      </c>
      <c r="BJ331" s="17" t="s">
        <v>21</v>
      </c>
      <c r="BK331" s="152">
        <f>ROUND(I331*H331,1)</f>
        <v>0</v>
      </c>
      <c r="BL331" s="17" t="s">
        <v>219</v>
      </c>
      <c r="BM331" s="151" t="s">
        <v>507</v>
      </c>
    </row>
    <row r="332" spans="2:51" s="13" customFormat="1" ht="11.25">
      <c r="B332" s="160"/>
      <c r="D332" s="154" t="s">
        <v>323</v>
      </c>
      <c r="E332" s="161" t="s">
        <v>1</v>
      </c>
      <c r="F332" s="162" t="s">
        <v>508</v>
      </c>
      <c r="H332" s="163">
        <v>25</v>
      </c>
      <c r="I332" s="164"/>
      <c r="L332" s="160"/>
      <c r="M332" s="165"/>
      <c r="T332" s="166"/>
      <c r="AT332" s="161" t="s">
        <v>323</v>
      </c>
      <c r="AU332" s="161" t="s">
        <v>88</v>
      </c>
      <c r="AV332" s="13" t="s">
        <v>88</v>
      </c>
      <c r="AW332" s="13" t="s">
        <v>35</v>
      </c>
      <c r="AX332" s="13" t="s">
        <v>79</v>
      </c>
      <c r="AY332" s="161" t="s">
        <v>317</v>
      </c>
    </row>
    <row r="333" spans="2:51" s="15" customFormat="1" ht="11.25">
      <c r="B333" s="174"/>
      <c r="D333" s="154" t="s">
        <v>323</v>
      </c>
      <c r="E333" s="175" t="s">
        <v>1</v>
      </c>
      <c r="F333" s="176" t="s">
        <v>334</v>
      </c>
      <c r="H333" s="177">
        <v>25</v>
      </c>
      <c r="I333" s="178"/>
      <c r="L333" s="174"/>
      <c r="M333" s="179"/>
      <c r="T333" s="180"/>
      <c r="AT333" s="175" t="s">
        <v>323</v>
      </c>
      <c r="AU333" s="175" t="s">
        <v>88</v>
      </c>
      <c r="AV333" s="15" t="s">
        <v>219</v>
      </c>
      <c r="AW333" s="15" t="s">
        <v>35</v>
      </c>
      <c r="AX333" s="15" t="s">
        <v>21</v>
      </c>
      <c r="AY333" s="175" t="s">
        <v>317</v>
      </c>
    </row>
    <row r="334" spans="2:65" s="1" customFormat="1" ht="24.2" customHeight="1">
      <c r="B334" s="32"/>
      <c r="C334" s="139" t="s">
        <v>7</v>
      </c>
      <c r="D334" s="139" t="s">
        <v>319</v>
      </c>
      <c r="E334" s="140" t="s">
        <v>509</v>
      </c>
      <c r="F334" s="141" t="s">
        <v>510</v>
      </c>
      <c r="G334" s="142" t="s">
        <v>154</v>
      </c>
      <c r="H334" s="143">
        <v>5124.655</v>
      </c>
      <c r="I334" s="144"/>
      <c r="J334" s="145">
        <f>ROUND(I334*H334,1)</f>
        <v>0</v>
      </c>
      <c r="K334" s="146"/>
      <c r="L334" s="32"/>
      <c r="M334" s="147" t="s">
        <v>1</v>
      </c>
      <c r="N334" s="148" t="s">
        <v>44</v>
      </c>
      <c r="P334" s="149">
        <f>O334*H334</f>
        <v>0</v>
      </c>
      <c r="Q334" s="149">
        <v>0.00201</v>
      </c>
      <c r="R334" s="149">
        <f>Q334*H334</f>
        <v>10.30055655</v>
      </c>
      <c r="S334" s="149">
        <v>0</v>
      </c>
      <c r="T334" s="150">
        <f>S334*H334</f>
        <v>0</v>
      </c>
      <c r="AR334" s="151" t="s">
        <v>219</v>
      </c>
      <c r="AT334" s="151" t="s">
        <v>319</v>
      </c>
      <c r="AU334" s="151" t="s">
        <v>88</v>
      </c>
      <c r="AY334" s="17" t="s">
        <v>317</v>
      </c>
      <c r="BE334" s="152">
        <f>IF(N334="základní",J334,0)</f>
        <v>0</v>
      </c>
      <c r="BF334" s="152">
        <f>IF(N334="snížená",J334,0)</f>
        <v>0</v>
      </c>
      <c r="BG334" s="152">
        <f>IF(N334="zákl. přenesená",J334,0)</f>
        <v>0</v>
      </c>
      <c r="BH334" s="152">
        <f>IF(N334="sníž. přenesená",J334,0)</f>
        <v>0</v>
      </c>
      <c r="BI334" s="152">
        <f>IF(N334="nulová",J334,0)</f>
        <v>0</v>
      </c>
      <c r="BJ334" s="17" t="s">
        <v>21</v>
      </c>
      <c r="BK334" s="152">
        <f>ROUND(I334*H334,1)</f>
        <v>0</v>
      </c>
      <c r="BL334" s="17" t="s">
        <v>219</v>
      </c>
      <c r="BM334" s="151" t="s">
        <v>511</v>
      </c>
    </row>
    <row r="335" spans="2:51" s="12" customFormat="1" ht="11.25">
      <c r="B335" s="153"/>
      <c r="D335" s="154" t="s">
        <v>323</v>
      </c>
      <c r="E335" s="155" t="s">
        <v>1</v>
      </c>
      <c r="F335" s="156" t="s">
        <v>325</v>
      </c>
      <c r="H335" s="155" t="s">
        <v>1</v>
      </c>
      <c r="I335" s="157"/>
      <c r="L335" s="153"/>
      <c r="M335" s="158"/>
      <c r="T335" s="159"/>
      <c r="AT335" s="155" t="s">
        <v>323</v>
      </c>
      <c r="AU335" s="155" t="s">
        <v>88</v>
      </c>
      <c r="AV335" s="12" t="s">
        <v>21</v>
      </c>
      <c r="AW335" s="12" t="s">
        <v>35</v>
      </c>
      <c r="AX335" s="12" t="s">
        <v>79</v>
      </c>
      <c r="AY335" s="155" t="s">
        <v>317</v>
      </c>
    </row>
    <row r="336" spans="2:51" s="13" customFormat="1" ht="11.25">
      <c r="B336" s="160"/>
      <c r="D336" s="154" t="s">
        <v>323</v>
      </c>
      <c r="E336" s="161" t="s">
        <v>1</v>
      </c>
      <c r="F336" s="162" t="s">
        <v>512</v>
      </c>
      <c r="H336" s="163">
        <v>2551.646</v>
      </c>
      <c r="I336" s="164"/>
      <c r="L336" s="160"/>
      <c r="M336" s="165"/>
      <c r="T336" s="166"/>
      <c r="AT336" s="161" t="s">
        <v>323</v>
      </c>
      <c r="AU336" s="161" t="s">
        <v>88</v>
      </c>
      <c r="AV336" s="13" t="s">
        <v>88</v>
      </c>
      <c r="AW336" s="13" t="s">
        <v>35</v>
      </c>
      <c r="AX336" s="13" t="s">
        <v>79</v>
      </c>
      <c r="AY336" s="161" t="s">
        <v>317</v>
      </c>
    </row>
    <row r="337" spans="2:51" s="13" customFormat="1" ht="11.25">
      <c r="B337" s="160"/>
      <c r="D337" s="154" t="s">
        <v>323</v>
      </c>
      <c r="E337" s="161" t="s">
        <v>1</v>
      </c>
      <c r="F337" s="162" t="s">
        <v>513</v>
      </c>
      <c r="H337" s="163">
        <v>-645.789</v>
      </c>
      <c r="I337" s="164"/>
      <c r="L337" s="160"/>
      <c r="M337" s="165"/>
      <c r="T337" s="166"/>
      <c r="AT337" s="161" t="s">
        <v>323</v>
      </c>
      <c r="AU337" s="161" t="s">
        <v>88</v>
      </c>
      <c r="AV337" s="13" t="s">
        <v>88</v>
      </c>
      <c r="AW337" s="13" t="s">
        <v>35</v>
      </c>
      <c r="AX337" s="13" t="s">
        <v>79</v>
      </c>
      <c r="AY337" s="161" t="s">
        <v>317</v>
      </c>
    </row>
    <row r="338" spans="2:51" s="12" customFormat="1" ht="11.25">
      <c r="B338" s="153"/>
      <c r="D338" s="154" t="s">
        <v>323</v>
      </c>
      <c r="E338" s="155" t="s">
        <v>1</v>
      </c>
      <c r="F338" s="156" t="s">
        <v>362</v>
      </c>
      <c r="H338" s="155" t="s">
        <v>1</v>
      </c>
      <c r="I338" s="157"/>
      <c r="L338" s="153"/>
      <c r="M338" s="158"/>
      <c r="T338" s="159"/>
      <c r="AT338" s="155" t="s">
        <v>323</v>
      </c>
      <c r="AU338" s="155" t="s">
        <v>88</v>
      </c>
      <c r="AV338" s="12" t="s">
        <v>21</v>
      </c>
      <c r="AW338" s="12" t="s">
        <v>35</v>
      </c>
      <c r="AX338" s="12" t="s">
        <v>79</v>
      </c>
      <c r="AY338" s="155" t="s">
        <v>317</v>
      </c>
    </row>
    <row r="339" spans="2:51" s="13" customFormat="1" ht="11.25">
      <c r="B339" s="160"/>
      <c r="D339" s="154" t="s">
        <v>323</v>
      </c>
      <c r="E339" s="161" t="s">
        <v>1</v>
      </c>
      <c r="F339" s="162" t="s">
        <v>514</v>
      </c>
      <c r="H339" s="163">
        <v>706.315</v>
      </c>
      <c r="I339" s="164"/>
      <c r="L339" s="160"/>
      <c r="M339" s="165"/>
      <c r="T339" s="166"/>
      <c r="AT339" s="161" t="s">
        <v>323</v>
      </c>
      <c r="AU339" s="161" t="s">
        <v>88</v>
      </c>
      <c r="AV339" s="13" t="s">
        <v>88</v>
      </c>
      <c r="AW339" s="13" t="s">
        <v>35</v>
      </c>
      <c r="AX339" s="13" t="s">
        <v>79</v>
      </c>
      <c r="AY339" s="161" t="s">
        <v>317</v>
      </c>
    </row>
    <row r="340" spans="2:51" s="12" customFormat="1" ht="11.25">
      <c r="B340" s="153"/>
      <c r="D340" s="154" t="s">
        <v>323</v>
      </c>
      <c r="E340" s="155" t="s">
        <v>1</v>
      </c>
      <c r="F340" s="156" t="s">
        <v>365</v>
      </c>
      <c r="H340" s="155" t="s">
        <v>1</v>
      </c>
      <c r="I340" s="157"/>
      <c r="L340" s="153"/>
      <c r="M340" s="158"/>
      <c r="T340" s="159"/>
      <c r="AT340" s="155" t="s">
        <v>323</v>
      </c>
      <c r="AU340" s="155" t="s">
        <v>88</v>
      </c>
      <c r="AV340" s="12" t="s">
        <v>21</v>
      </c>
      <c r="AW340" s="12" t="s">
        <v>35</v>
      </c>
      <c r="AX340" s="12" t="s">
        <v>79</v>
      </c>
      <c r="AY340" s="155" t="s">
        <v>317</v>
      </c>
    </row>
    <row r="341" spans="2:51" s="13" customFormat="1" ht="11.25">
      <c r="B341" s="160"/>
      <c r="D341" s="154" t="s">
        <v>323</v>
      </c>
      <c r="E341" s="161" t="s">
        <v>1</v>
      </c>
      <c r="F341" s="162" t="s">
        <v>515</v>
      </c>
      <c r="H341" s="163">
        <v>354.816</v>
      </c>
      <c r="I341" s="164"/>
      <c r="L341" s="160"/>
      <c r="M341" s="165"/>
      <c r="T341" s="166"/>
      <c r="AT341" s="161" t="s">
        <v>323</v>
      </c>
      <c r="AU341" s="161" t="s">
        <v>88</v>
      </c>
      <c r="AV341" s="13" t="s">
        <v>88</v>
      </c>
      <c r="AW341" s="13" t="s">
        <v>35</v>
      </c>
      <c r="AX341" s="13" t="s">
        <v>79</v>
      </c>
      <c r="AY341" s="161" t="s">
        <v>317</v>
      </c>
    </row>
    <row r="342" spans="2:51" s="12" customFormat="1" ht="11.25">
      <c r="B342" s="153"/>
      <c r="D342" s="154" t="s">
        <v>323</v>
      </c>
      <c r="E342" s="155" t="s">
        <v>1</v>
      </c>
      <c r="F342" s="156" t="s">
        <v>368</v>
      </c>
      <c r="H342" s="155" t="s">
        <v>1</v>
      </c>
      <c r="I342" s="157"/>
      <c r="L342" s="153"/>
      <c r="M342" s="158"/>
      <c r="T342" s="159"/>
      <c r="AT342" s="155" t="s">
        <v>323</v>
      </c>
      <c r="AU342" s="155" t="s">
        <v>88</v>
      </c>
      <c r="AV342" s="12" t="s">
        <v>21</v>
      </c>
      <c r="AW342" s="12" t="s">
        <v>35</v>
      </c>
      <c r="AX342" s="12" t="s">
        <v>79</v>
      </c>
      <c r="AY342" s="155" t="s">
        <v>317</v>
      </c>
    </row>
    <row r="343" spans="2:51" s="13" customFormat="1" ht="11.25">
      <c r="B343" s="160"/>
      <c r="D343" s="154" t="s">
        <v>323</v>
      </c>
      <c r="E343" s="161" t="s">
        <v>1</v>
      </c>
      <c r="F343" s="162" t="s">
        <v>516</v>
      </c>
      <c r="H343" s="163">
        <v>345.661</v>
      </c>
      <c r="I343" s="164"/>
      <c r="L343" s="160"/>
      <c r="M343" s="165"/>
      <c r="T343" s="166"/>
      <c r="AT343" s="161" t="s">
        <v>323</v>
      </c>
      <c r="AU343" s="161" t="s">
        <v>88</v>
      </c>
      <c r="AV343" s="13" t="s">
        <v>88</v>
      </c>
      <c r="AW343" s="13" t="s">
        <v>35</v>
      </c>
      <c r="AX343" s="13" t="s">
        <v>79</v>
      </c>
      <c r="AY343" s="161" t="s">
        <v>317</v>
      </c>
    </row>
    <row r="344" spans="2:51" s="12" customFormat="1" ht="11.25">
      <c r="B344" s="153"/>
      <c r="D344" s="154" t="s">
        <v>323</v>
      </c>
      <c r="E344" s="155" t="s">
        <v>1</v>
      </c>
      <c r="F344" s="156" t="s">
        <v>331</v>
      </c>
      <c r="H344" s="155" t="s">
        <v>1</v>
      </c>
      <c r="I344" s="157"/>
      <c r="L344" s="153"/>
      <c r="M344" s="158"/>
      <c r="T344" s="159"/>
      <c r="AT344" s="155" t="s">
        <v>323</v>
      </c>
      <c r="AU344" s="155" t="s">
        <v>88</v>
      </c>
      <c r="AV344" s="12" t="s">
        <v>21</v>
      </c>
      <c r="AW344" s="12" t="s">
        <v>35</v>
      </c>
      <c r="AX344" s="12" t="s">
        <v>79</v>
      </c>
      <c r="AY344" s="155" t="s">
        <v>317</v>
      </c>
    </row>
    <row r="345" spans="2:51" s="13" customFormat="1" ht="11.25">
      <c r="B345" s="160"/>
      <c r="D345" s="154" t="s">
        <v>323</v>
      </c>
      <c r="E345" s="161" t="s">
        <v>1</v>
      </c>
      <c r="F345" s="162" t="s">
        <v>517</v>
      </c>
      <c r="H345" s="163">
        <v>1765.428</v>
      </c>
      <c r="I345" s="164"/>
      <c r="L345" s="160"/>
      <c r="M345" s="165"/>
      <c r="T345" s="166"/>
      <c r="AT345" s="161" t="s">
        <v>323</v>
      </c>
      <c r="AU345" s="161" t="s">
        <v>88</v>
      </c>
      <c r="AV345" s="13" t="s">
        <v>88</v>
      </c>
      <c r="AW345" s="13" t="s">
        <v>35</v>
      </c>
      <c r="AX345" s="13" t="s">
        <v>79</v>
      </c>
      <c r="AY345" s="161" t="s">
        <v>317</v>
      </c>
    </row>
    <row r="346" spans="2:51" s="12" customFormat="1" ht="11.25">
      <c r="B346" s="153"/>
      <c r="D346" s="154" t="s">
        <v>323</v>
      </c>
      <c r="E346" s="155" t="s">
        <v>1</v>
      </c>
      <c r="F346" s="156" t="s">
        <v>478</v>
      </c>
      <c r="H346" s="155" t="s">
        <v>1</v>
      </c>
      <c r="I346" s="157"/>
      <c r="L346" s="153"/>
      <c r="M346" s="158"/>
      <c r="T346" s="159"/>
      <c r="AT346" s="155" t="s">
        <v>323</v>
      </c>
      <c r="AU346" s="155" t="s">
        <v>88</v>
      </c>
      <c r="AV346" s="12" t="s">
        <v>21</v>
      </c>
      <c r="AW346" s="12" t="s">
        <v>35</v>
      </c>
      <c r="AX346" s="12" t="s">
        <v>79</v>
      </c>
      <c r="AY346" s="155" t="s">
        <v>317</v>
      </c>
    </row>
    <row r="347" spans="2:51" s="13" customFormat="1" ht="11.25">
      <c r="B347" s="160"/>
      <c r="D347" s="154" t="s">
        <v>323</v>
      </c>
      <c r="E347" s="161" t="s">
        <v>1</v>
      </c>
      <c r="F347" s="162" t="s">
        <v>518</v>
      </c>
      <c r="H347" s="163">
        <v>46.578</v>
      </c>
      <c r="I347" s="164"/>
      <c r="L347" s="160"/>
      <c r="M347" s="165"/>
      <c r="T347" s="166"/>
      <c r="AT347" s="161" t="s">
        <v>323</v>
      </c>
      <c r="AU347" s="161" t="s">
        <v>88</v>
      </c>
      <c r="AV347" s="13" t="s">
        <v>88</v>
      </c>
      <c r="AW347" s="13" t="s">
        <v>35</v>
      </c>
      <c r="AX347" s="13" t="s">
        <v>79</v>
      </c>
      <c r="AY347" s="161" t="s">
        <v>317</v>
      </c>
    </row>
    <row r="348" spans="2:51" s="15" customFormat="1" ht="11.25">
      <c r="B348" s="174"/>
      <c r="D348" s="154" t="s">
        <v>323</v>
      </c>
      <c r="E348" s="175" t="s">
        <v>191</v>
      </c>
      <c r="F348" s="176" t="s">
        <v>334</v>
      </c>
      <c r="H348" s="177">
        <v>5124.655</v>
      </c>
      <c r="I348" s="178"/>
      <c r="L348" s="174"/>
      <c r="M348" s="179"/>
      <c r="T348" s="180"/>
      <c r="AT348" s="175" t="s">
        <v>323</v>
      </c>
      <c r="AU348" s="175" t="s">
        <v>88</v>
      </c>
      <c r="AV348" s="15" t="s">
        <v>219</v>
      </c>
      <c r="AW348" s="15" t="s">
        <v>35</v>
      </c>
      <c r="AX348" s="15" t="s">
        <v>21</v>
      </c>
      <c r="AY348" s="175" t="s">
        <v>317</v>
      </c>
    </row>
    <row r="349" spans="2:65" s="1" customFormat="1" ht="24.2" customHeight="1">
      <c r="B349" s="32"/>
      <c r="C349" s="139" t="s">
        <v>519</v>
      </c>
      <c r="D349" s="139" t="s">
        <v>319</v>
      </c>
      <c r="E349" s="140" t="s">
        <v>520</v>
      </c>
      <c r="F349" s="141" t="s">
        <v>521</v>
      </c>
      <c r="G349" s="142" t="s">
        <v>154</v>
      </c>
      <c r="H349" s="143">
        <v>5124.655</v>
      </c>
      <c r="I349" s="144"/>
      <c r="J349" s="145">
        <f>ROUND(I349*H349,1)</f>
        <v>0</v>
      </c>
      <c r="K349" s="146"/>
      <c r="L349" s="32"/>
      <c r="M349" s="147" t="s">
        <v>1</v>
      </c>
      <c r="N349" s="148" t="s">
        <v>44</v>
      </c>
      <c r="P349" s="149">
        <f>O349*H349</f>
        <v>0</v>
      </c>
      <c r="Q349" s="149">
        <v>0</v>
      </c>
      <c r="R349" s="149">
        <f>Q349*H349</f>
        <v>0</v>
      </c>
      <c r="S349" s="149">
        <v>0</v>
      </c>
      <c r="T349" s="150">
        <f>S349*H349</f>
        <v>0</v>
      </c>
      <c r="AR349" s="151" t="s">
        <v>219</v>
      </c>
      <c r="AT349" s="151" t="s">
        <v>319</v>
      </c>
      <c r="AU349" s="151" t="s">
        <v>88</v>
      </c>
      <c r="AY349" s="17" t="s">
        <v>317</v>
      </c>
      <c r="BE349" s="152">
        <f>IF(N349="základní",J349,0)</f>
        <v>0</v>
      </c>
      <c r="BF349" s="152">
        <f>IF(N349="snížená",J349,0)</f>
        <v>0</v>
      </c>
      <c r="BG349" s="152">
        <f>IF(N349="zákl. přenesená",J349,0)</f>
        <v>0</v>
      </c>
      <c r="BH349" s="152">
        <f>IF(N349="sníž. přenesená",J349,0)</f>
        <v>0</v>
      </c>
      <c r="BI349" s="152">
        <f>IF(N349="nulová",J349,0)</f>
        <v>0</v>
      </c>
      <c r="BJ349" s="17" t="s">
        <v>21</v>
      </c>
      <c r="BK349" s="152">
        <f>ROUND(I349*H349,1)</f>
        <v>0</v>
      </c>
      <c r="BL349" s="17" t="s">
        <v>219</v>
      </c>
      <c r="BM349" s="151" t="s">
        <v>522</v>
      </c>
    </row>
    <row r="350" spans="2:51" s="13" customFormat="1" ht="11.25">
      <c r="B350" s="160"/>
      <c r="D350" s="154" t="s">
        <v>323</v>
      </c>
      <c r="E350" s="161" t="s">
        <v>1</v>
      </c>
      <c r="F350" s="162" t="s">
        <v>191</v>
      </c>
      <c r="H350" s="163">
        <v>5124.655</v>
      </c>
      <c r="I350" s="164"/>
      <c r="L350" s="160"/>
      <c r="M350" s="165"/>
      <c r="T350" s="166"/>
      <c r="AT350" s="161" t="s">
        <v>323</v>
      </c>
      <c r="AU350" s="161" t="s">
        <v>88</v>
      </c>
      <c r="AV350" s="13" t="s">
        <v>88</v>
      </c>
      <c r="AW350" s="13" t="s">
        <v>35</v>
      </c>
      <c r="AX350" s="13" t="s">
        <v>79</v>
      </c>
      <c r="AY350" s="161" t="s">
        <v>317</v>
      </c>
    </row>
    <row r="351" spans="2:51" s="15" customFormat="1" ht="11.25">
      <c r="B351" s="174"/>
      <c r="D351" s="154" t="s">
        <v>323</v>
      </c>
      <c r="E351" s="175" t="s">
        <v>1</v>
      </c>
      <c r="F351" s="176" t="s">
        <v>334</v>
      </c>
      <c r="H351" s="177">
        <v>5124.655</v>
      </c>
      <c r="I351" s="178"/>
      <c r="L351" s="174"/>
      <c r="M351" s="179"/>
      <c r="T351" s="180"/>
      <c r="AT351" s="175" t="s">
        <v>323</v>
      </c>
      <c r="AU351" s="175" t="s">
        <v>88</v>
      </c>
      <c r="AV351" s="15" t="s">
        <v>219</v>
      </c>
      <c r="AW351" s="15" t="s">
        <v>35</v>
      </c>
      <c r="AX351" s="15" t="s">
        <v>21</v>
      </c>
      <c r="AY351" s="175" t="s">
        <v>317</v>
      </c>
    </row>
    <row r="352" spans="2:65" s="1" customFormat="1" ht="37.9" customHeight="1">
      <c r="B352" s="32"/>
      <c r="C352" s="139" t="s">
        <v>523</v>
      </c>
      <c r="D352" s="139" t="s">
        <v>319</v>
      </c>
      <c r="E352" s="140" t="s">
        <v>524</v>
      </c>
      <c r="F352" s="141" t="s">
        <v>525</v>
      </c>
      <c r="G352" s="142" t="s">
        <v>107</v>
      </c>
      <c r="H352" s="143">
        <v>3574.475</v>
      </c>
      <c r="I352" s="144"/>
      <c r="J352" s="145">
        <f>ROUND(I352*H352,1)</f>
        <v>0</v>
      </c>
      <c r="K352" s="146"/>
      <c r="L352" s="32"/>
      <c r="M352" s="147" t="s">
        <v>1</v>
      </c>
      <c r="N352" s="148" t="s">
        <v>44</v>
      </c>
      <c r="P352" s="149">
        <f>O352*H352</f>
        <v>0</v>
      </c>
      <c r="Q352" s="149">
        <v>0</v>
      </c>
      <c r="R352" s="149">
        <f>Q352*H352</f>
        <v>0</v>
      </c>
      <c r="S352" s="149">
        <v>0</v>
      </c>
      <c r="T352" s="150">
        <f>S352*H352</f>
        <v>0</v>
      </c>
      <c r="AR352" s="151" t="s">
        <v>219</v>
      </c>
      <c r="AT352" s="151" t="s">
        <v>319</v>
      </c>
      <c r="AU352" s="151" t="s">
        <v>88</v>
      </c>
      <c r="AY352" s="17" t="s">
        <v>317</v>
      </c>
      <c r="BE352" s="152">
        <f>IF(N352="základní",J352,0)</f>
        <v>0</v>
      </c>
      <c r="BF352" s="152">
        <f>IF(N352="snížená",J352,0)</f>
        <v>0</v>
      </c>
      <c r="BG352" s="152">
        <f>IF(N352="zákl. přenesená",J352,0)</f>
        <v>0</v>
      </c>
      <c r="BH352" s="152">
        <f>IF(N352="sníž. přenesená",J352,0)</f>
        <v>0</v>
      </c>
      <c r="BI352" s="152">
        <f>IF(N352="nulová",J352,0)</f>
        <v>0</v>
      </c>
      <c r="BJ352" s="17" t="s">
        <v>21</v>
      </c>
      <c r="BK352" s="152">
        <f>ROUND(I352*H352,1)</f>
        <v>0</v>
      </c>
      <c r="BL352" s="17" t="s">
        <v>219</v>
      </c>
      <c r="BM352" s="151" t="s">
        <v>526</v>
      </c>
    </row>
    <row r="353" spans="2:51" s="12" customFormat="1" ht="11.25">
      <c r="B353" s="153"/>
      <c r="D353" s="154" t="s">
        <v>323</v>
      </c>
      <c r="E353" s="155" t="s">
        <v>1</v>
      </c>
      <c r="F353" s="156" t="s">
        <v>527</v>
      </c>
      <c r="H353" s="155" t="s">
        <v>1</v>
      </c>
      <c r="I353" s="157"/>
      <c r="L353" s="153"/>
      <c r="M353" s="158"/>
      <c r="T353" s="159"/>
      <c r="AT353" s="155" t="s">
        <v>323</v>
      </c>
      <c r="AU353" s="155" t="s">
        <v>88</v>
      </c>
      <c r="AV353" s="12" t="s">
        <v>21</v>
      </c>
      <c r="AW353" s="12" t="s">
        <v>35</v>
      </c>
      <c r="AX353" s="12" t="s">
        <v>79</v>
      </c>
      <c r="AY353" s="155" t="s">
        <v>317</v>
      </c>
    </row>
    <row r="354" spans="2:51" s="13" customFormat="1" ht="11.25">
      <c r="B354" s="160"/>
      <c r="D354" s="154" t="s">
        <v>323</v>
      </c>
      <c r="E354" s="161" t="s">
        <v>1</v>
      </c>
      <c r="F354" s="162" t="s">
        <v>109</v>
      </c>
      <c r="H354" s="163">
        <v>1514.178</v>
      </c>
      <c r="I354" s="164"/>
      <c r="L354" s="160"/>
      <c r="M354" s="165"/>
      <c r="T354" s="166"/>
      <c r="AT354" s="161" t="s">
        <v>323</v>
      </c>
      <c r="AU354" s="161" t="s">
        <v>88</v>
      </c>
      <c r="AV354" s="13" t="s">
        <v>88</v>
      </c>
      <c r="AW354" s="13" t="s">
        <v>35</v>
      </c>
      <c r="AX354" s="13" t="s">
        <v>79</v>
      </c>
      <c r="AY354" s="161" t="s">
        <v>317</v>
      </c>
    </row>
    <row r="355" spans="2:51" s="14" customFormat="1" ht="11.25">
      <c r="B355" s="167"/>
      <c r="D355" s="154" t="s">
        <v>323</v>
      </c>
      <c r="E355" s="168" t="s">
        <v>1</v>
      </c>
      <c r="F355" s="169" t="s">
        <v>333</v>
      </c>
      <c r="H355" s="170">
        <v>1514.178</v>
      </c>
      <c r="I355" s="171"/>
      <c r="L355" s="167"/>
      <c r="M355" s="172"/>
      <c r="T355" s="173"/>
      <c r="AT355" s="168" t="s">
        <v>323</v>
      </c>
      <c r="AU355" s="168" t="s">
        <v>88</v>
      </c>
      <c r="AV355" s="14" t="s">
        <v>190</v>
      </c>
      <c r="AW355" s="14" t="s">
        <v>35</v>
      </c>
      <c r="AX355" s="14" t="s">
        <v>79</v>
      </c>
      <c r="AY355" s="168" t="s">
        <v>317</v>
      </c>
    </row>
    <row r="356" spans="2:51" s="12" customFormat="1" ht="11.25">
      <c r="B356" s="153"/>
      <c r="D356" s="154" t="s">
        <v>323</v>
      </c>
      <c r="E356" s="155" t="s">
        <v>1</v>
      </c>
      <c r="F356" s="156" t="s">
        <v>528</v>
      </c>
      <c r="H356" s="155" t="s">
        <v>1</v>
      </c>
      <c r="I356" s="157"/>
      <c r="L356" s="153"/>
      <c r="M356" s="158"/>
      <c r="T356" s="159"/>
      <c r="AT356" s="155" t="s">
        <v>323</v>
      </c>
      <c r="AU356" s="155" t="s">
        <v>88</v>
      </c>
      <c r="AV356" s="12" t="s">
        <v>21</v>
      </c>
      <c r="AW356" s="12" t="s">
        <v>35</v>
      </c>
      <c r="AX356" s="12" t="s">
        <v>79</v>
      </c>
      <c r="AY356" s="155" t="s">
        <v>317</v>
      </c>
    </row>
    <row r="357" spans="2:51" s="13" customFormat="1" ht="11.25">
      <c r="B357" s="160"/>
      <c r="D357" s="154" t="s">
        <v>323</v>
      </c>
      <c r="E357" s="161" t="s">
        <v>1</v>
      </c>
      <c r="F357" s="162" t="s">
        <v>529</v>
      </c>
      <c r="H357" s="163">
        <v>939.377</v>
      </c>
      <c r="I357" s="164"/>
      <c r="L357" s="160"/>
      <c r="M357" s="165"/>
      <c r="T357" s="166"/>
      <c r="AT357" s="161" t="s">
        <v>323</v>
      </c>
      <c r="AU357" s="161" t="s">
        <v>88</v>
      </c>
      <c r="AV357" s="13" t="s">
        <v>88</v>
      </c>
      <c r="AW357" s="13" t="s">
        <v>35</v>
      </c>
      <c r="AX357" s="13" t="s">
        <v>79</v>
      </c>
      <c r="AY357" s="161" t="s">
        <v>317</v>
      </c>
    </row>
    <row r="358" spans="2:51" s="13" customFormat="1" ht="11.25">
      <c r="B358" s="160"/>
      <c r="D358" s="154" t="s">
        <v>323</v>
      </c>
      <c r="E358" s="161" t="s">
        <v>1</v>
      </c>
      <c r="F358" s="162" t="s">
        <v>141</v>
      </c>
      <c r="H358" s="163">
        <v>371.909</v>
      </c>
      <c r="I358" s="164"/>
      <c r="L358" s="160"/>
      <c r="M358" s="165"/>
      <c r="T358" s="166"/>
      <c r="AT358" s="161" t="s">
        <v>323</v>
      </c>
      <c r="AU358" s="161" t="s">
        <v>88</v>
      </c>
      <c r="AV358" s="13" t="s">
        <v>88</v>
      </c>
      <c r="AW358" s="13" t="s">
        <v>35</v>
      </c>
      <c r="AX358" s="13" t="s">
        <v>79</v>
      </c>
      <c r="AY358" s="161" t="s">
        <v>317</v>
      </c>
    </row>
    <row r="359" spans="2:51" s="13" customFormat="1" ht="11.25">
      <c r="B359" s="160"/>
      <c r="D359" s="154" t="s">
        <v>323</v>
      </c>
      <c r="E359" s="161" t="s">
        <v>1</v>
      </c>
      <c r="F359" s="162" t="s">
        <v>530</v>
      </c>
      <c r="H359" s="163">
        <v>749.011</v>
      </c>
      <c r="I359" s="164"/>
      <c r="L359" s="160"/>
      <c r="M359" s="165"/>
      <c r="T359" s="166"/>
      <c r="AT359" s="161" t="s">
        <v>323</v>
      </c>
      <c r="AU359" s="161" t="s">
        <v>88</v>
      </c>
      <c r="AV359" s="13" t="s">
        <v>88</v>
      </c>
      <c r="AW359" s="13" t="s">
        <v>35</v>
      </c>
      <c r="AX359" s="13" t="s">
        <v>79</v>
      </c>
      <c r="AY359" s="161" t="s">
        <v>317</v>
      </c>
    </row>
    <row r="360" spans="2:51" s="14" customFormat="1" ht="11.25">
      <c r="B360" s="167"/>
      <c r="D360" s="154" t="s">
        <v>323</v>
      </c>
      <c r="E360" s="168" t="s">
        <v>1</v>
      </c>
      <c r="F360" s="169" t="s">
        <v>333</v>
      </c>
      <c r="H360" s="170">
        <v>2060.297</v>
      </c>
      <c r="I360" s="171"/>
      <c r="L360" s="167"/>
      <c r="M360" s="172"/>
      <c r="T360" s="173"/>
      <c r="AT360" s="168" t="s">
        <v>323</v>
      </c>
      <c r="AU360" s="168" t="s">
        <v>88</v>
      </c>
      <c r="AV360" s="14" t="s">
        <v>190</v>
      </c>
      <c r="AW360" s="14" t="s">
        <v>35</v>
      </c>
      <c r="AX360" s="14" t="s">
        <v>79</v>
      </c>
      <c r="AY360" s="168" t="s">
        <v>317</v>
      </c>
    </row>
    <row r="361" spans="2:51" s="15" customFormat="1" ht="11.25">
      <c r="B361" s="174"/>
      <c r="D361" s="154" t="s">
        <v>323</v>
      </c>
      <c r="E361" s="175" t="s">
        <v>1</v>
      </c>
      <c r="F361" s="176" t="s">
        <v>334</v>
      </c>
      <c r="H361" s="177">
        <v>3574.475</v>
      </c>
      <c r="I361" s="178"/>
      <c r="L361" s="174"/>
      <c r="M361" s="179"/>
      <c r="T361" s="180"/>
      <c r="AT361" s="175" t="s">
        <v>323</v>
      </c>
      <c r="AU361" s="175" t="s">
        <v>88</v>
      </c>
      <c r="AV361" s="15" t="s">
        <v>219</v>
      </c>
      <c r="AW361" s="15" t="s">
        <v>35</v>
      </c>
      <c r="AX361" s="15" t="s">
        <v>21</v>
      </c>
      <c r="AY361" s="175" t="s">
        <v>317</v>
      </c>
    </row>
    <row r="362" spans="2:65" s="1" customFormat="1" ht="37.9" customHeight="1">
      <c r="B362" s="32"/>
      <c r="C362" s="139" t="s">
        <v>169</v>
      </c>
      <c r="D362" s="139" t="s">
        <v>319</v>
      </c>
      <c r="E362" s="140" t="s">
        <v>531</v>
      </c>
      <c r="F362" s="141" t="s">
        <v>532</v>
      </c>
      <c r="G362" s="142" t="s">
        <v>107</v>
      </c>
      <c r="H362" s="143">
        <v>2515.552</v>
      </c>
      <c r="I362" s="144"/>
      <c r="J362" s="145">
        <f>ROUND(I362*H362,1)</f>
        <v>0</v>
      </c>
      <c r="K362" s="146"/>
      <c r="L362" s="32"/>
      <c r="M362" s="147" t="s">
        <v>1</v>
      </c>
      <c r="N362" s="148" t="s">
        <v>44</v>
      </c>
      <c r="P362" s="149">
        <f>O362*H362</f>
        <v>0</v>
      </c>
      <c r="Q362" s="149">
        <v>0</v>
      </c>
      <c r="R362" s="149">
        <f>Q362*H362</f>
        <v>0</v>
      </c>
      <c r="S362" s="149">
        <v>0</v>
      </c>
      <c r="T362" s="150">
        <f>S362*H362</f>
        <v>0</v>
      </c>
      <c r="AR362" s="151" t="s">
        <v>219</v>
      </c>
      <c r="AT362" s="151" t="s">
        <v>319</v>
      </c>
      <c r="AU362" s="151" t="s">
        <v>88</v>
      </c>
      <c r="AY362" s="17" t="s">
        <v>317</v>
      </c>
      <c r="BE362" s="152">
        <f>IF(N362="základní",J362,0)</f>
        <v>0</v>
      </c>
      <c r="BF362" s="152">
        <f>IF(N362="snížená",J362,0)</f>
        <v>0</v>
      </c>
      <c r="BG362" s="152">
        <f>IF(N362="zákl. přenesená",J362,0)</f>
        <v>0</v>
      </c>
      <c r="BH362" s="152">
        <f>IF(N362="sníž. přenesená",J362,0)</f>
        <v>0</v>
      </c>
      <c r="BI362" s="152">
        <f>IF(N362="nulová",J362,0)</f>
        <v>0</v>
      </c>
      <c r="BJ362" s="17" t="s">
        <v>21</v>
      </c>
      <c r="BK362" s="152">
        <f>ROUND(I362*H362,1)</f>
        <v>0</v>
      </c>
      <c r="BL362" s="17" t="s">
        <v>219</v>
      </c>
      <c r="BM362" s="151" t="s">
        <v>533</v>
      </c>
    </row>
    <row r="363" spans="2:51" s="12" customFormat="1" ht="11.25">
      <c r="B363" s="153"/>
      <c r="D363" s="154" t="s">
        <v>323</v>
      </c>
      <c r="E363" s="155" t="s">
        <v>1</v>
      </c>
      <c r="F363" s="156" t="s">
        <v>527</v>
      </c>
      <c r="H363" s="155" t="s">
        <v>1</v>
      </c>
      <c r="I363" s="157"/>
      <c r="L363" s="153"/>
      <c r="M363" s="158"/>
      <c r="T363" s="159"/>
      <c r="AT363" s="155" t="s">
        <v>323</v>
      </c>
      <c r="AU363" s="155" t="s">
        <v>88</v>
      </c>
      <c r="AV363" s="12" t="s">
        <v>21</v>
      </c>
      <c r="AW363" s="12" t="s">
        <v>35</v>
      </c>
      <c r="AX363" s="12" t="s">
        <v>79</v>
      </c>
      <c r="AY363" s="155" t="s">
        <v>317</v>
      </c>
    </row>
    <row r="364" spans="2:51" s="13" customFormat="1" ht="11.25">
      <c r="B364" s="160"/>
      <c r="D364" s="154" t="s">
        <v>323</v>
      </c>
      <c r="E364" s="161" t="s">
        <v>1</v>
      </c>
      <c r="F364" s="162" t="s">
        <v>534</v>
      </c>
      <c r="H364" s="163">
        <v>1766.541</v>
      </c>
      <c r="I364" s="164"/>
      <c r="L364" s="160"/>
      <c r="M364" s="165"/>
      <c r="T364" s="166"/>
      <c r="AT364" s="161" t="s">
        <v>323</v>
      </c>
      <c r="AU364" s="161" t="s">
        <v>88</v>
      </c>
      <c r="AV364" s="13" t="s">
        <v>88</v>
      </c>
      <c r="AW364" s="13" t="s">
        <v>35</v>
      </c>
      <c r="AX364" s="13" t="s">
        <v>79</v>
      </c>
      <c r="AY364" s="161" t="s">
        <v>317</v>
      </c>
    </row>
    <row r="365" spans="2:51" s="14" customFormat="1" ht="11.25">
      <c r="B365" s="167"/>
      <c r="D365" s="154" t="s">
        <v>323</v>
      </c>
      <c r="E365" s="168" t="s">
        <v>1</v>
      </c>
      <c r="F365" s="169" t="s">
        <v>333</v>
      </c>
      <c r="H365" s="170">
        <v>1766.541</v>
      </c>
      <c r="I365" s="171"/>
      <c r="L365" s="167"/>
      <c r="M365" s="172"/>
      <c r="T365" s="173"/>
      <c r="AT365" s="168" t="s">
        <v>323</v>
      </c>
      <c r="AU365" s="168" t="s">
        <v>88</v>
      </c>
      <c r="AV365" s="14" t="s">
        <v>190</v>
      </c>
      <c r="AW365" s="14" t="s">
        <v>35</v>
      </c>
      <c r="AX365" s="14" t="s">
        <v>79</v>
      </c>
      <c r="AY365" s="168" t="s">
        <v>317</v>
      </c>
    </row>
    <row r="366" spans="2:51" s="12" customFormat="1" ht="11.25">
      <c r="B366" s="153"/>
      <c r="D366" s="154" t="s">
        <v>323</v>
      </c>
      <c r="E366" s="155" t="s">
        <v>1</v>
      </c>
      <c r="F366" s="156" t="s">
        <v>535</v>
      </c>
      <c r="H366" s="155" t="s">
        <v>1</v>
      </c>
      <c r="I366" s="157"/>
      <c r="L366" s="153"/>
      <c r="M366" s="158"/>
      <c r="T366" s="159"/>
      <c r="AT366" s="155" t="s">
        <v>323</v>
      </c>
      <c r="AU366" s="155" t="s">
        <v>88</v>
      </c>
      <c r="AV366" s="12" t="s">
        <v>21</v>
      </c>
      <c r="AW366" s="12" t="s">
        <v>35</v>
      </c>
      <c r="AX366" s="12" t="s">
        <v>79</v>
      </c>
      <c r="AY366" s="155" t="s">
        <v>317</v>
      </c>
    </row>
    <row r="367" spans="2:51" s="13" customFormat="1" ht="11.25">
      <c r="B367" s="160"/>
      <c r="D367" s="154" t="s">
        <v>323</v>
      </c>
      <c r="E367" s="161" t="s">
        <v>1</v>
      </c>
      <c r="F367" s="162" t="s">
        <v>530</v>
      </c>
      <c r="H367" s="163">
        <v>749.011</v>
      </c>
      <c r="I367" s="164"/>
      <c r="L367" s="160"/>
      <c r="M367" s="165"/>
      <c r="T367" s="166"/>
      <c r="AT367" s="161" t="s">
        <v>323</v>
      </c>
      <c r="AU367" s="161" t="s">
        <v>88</v>
      </c>
      <c r="AV367" s="13" t="s">
        <v>88</v>
      </c>
      <c r="AW367" s="13" t="s">
        <v>35</v>
      </c>
      <c r="AX367" s="13" t="s">
        <v>79</v>
      </c>
      <c r="AY367" s="161" t="s">
        <v>317</v>
      </c>
    </row>
    <row r="368" spans="2:51" s="14" customFormat="1" ht="11.25">
      <c r="B368" s="167"/>
      <c r="D368" s="154" t="s">
        <v>323</v>
      </c>
      <c r="E368" s="168" t="s">
        <v>1</v>
      </c>
      <c r="F368" s="169" t="s">
        <v>333</v>
      </c>
      <c r="H368" s="170">
        <v>749.011</v>
      </c>
      <c r="I368" s="171"/>
      <c r="L368" s="167"/>
      <c r="M368" s="172"/>
      <c r="T368" s="173"/>
      <c r="AT368" s="168" t="s">
        <v>323</v>
      </c>
      <c r="AU368" s="168" t="s">
        <v>88</v>
      </c>
      <c r="AV368" s="14" t="s">
        <v>190</v>
      </c>
      <c r="AW368" s="14" t="s">
        <v>35</v>
      </c>
      <c r="AX368" s="14" t="s">
        <v>79</v>
      </c>
      <c r="AY368" s="168" t="s">
        <v>317</v>
      </c>
    </row>
    <row r="369" spans="2:51" s="15" customFormat="1" ht="11.25">
      <c r="B369" s="174"/>
      <c r="D369" s="154" t="s">
        <v>323</v>
      </c>
      <c r="E369" s="175" t="s">
        <v>1</v>
      </c>
      <c r="F369" s="176" t="s">
        <v>334</v>
      </c>
      <c r="H369" s="177">
        <v>2515.552</v>
      </c>
      <c r="I369" s="178"/>
      <c r="L369" s="174"/>
      <c r="M369" s="179"/>
      <c r="T369" s="180"/>
      <c r="AT369" s="175" t="s">
        <v>323</v>
      </c>
      <c r="AU369" s="175" t="s">
        <v>88</v>
      </c>
      <c r="AV369" s="15" t="s">
        <v>219</v>
      </c>
      <c r="AW369" s="15" t="s">
        <v>35</v>
      </c>
      <c r="AX369" s="15" t="s">
        <v>21</v>
      </c>
      <c r="AY369" s="175" t="s">
        <v>317</v>
      </c>
    </row>
    <row r="370" spans="2:65" s="1" customFormat="1" ht="37.9" customHeight="1">
      <c r="B370" s="32"/>
      <c r="C370" s="139" t="s">
        <v>508</v>
      </c>
      <c r="D370" s="139" t="s">
        <v>319</v>
      </c>
      <c r="E370" s="140" t="s">
        <v>536</v>
      </c>
      <c r="F370" s="141" t="s">
        <v>537</v>
      </c>
      <c r="G370" s="142" t="s">
        <v>107</v>
      </c>
      <c r="H370" s="143">
        <v>84.121</v>
      </c>
      <c r="I370" s="144"/>
      <c r="J370" s="145">
        <f>ROUND(I370*H370,1)</f>
        <v>0</v>
      </c>
      <c r="K370" s="146"/>
      <c r="L370" s="32"/>
      <c r="M370" s="147" t="s">
        <v>1</v>
      </c>
      <c r="N370" s="148" t="s">
        <v>44</v>
      </c>
      <c r="P370" s="149">
        <f>O370*H370</f>
        <v>0</v>
      </c>
      <c r="Q370" s="149">
        <v>0</v>
      </c>
      <c r="R370" s="149">
        <f>Q370*H370</f>
        <v>0</v>
      </c>
      <c r="S370" s="149">
        <v>0</v>
      </c>
      <c r="T370" s="150">
        <f>S370*H370</f>
        <v>0</v>
      </c>
      <c r="AR370" s="151" t="s">
        <v>219</v>
      </c>
      <c r="AT370" s="151" t="s">
        <v>319</v>
      </c>
      <c r="AU370" s="151" t="s">
        <v>88</v>
      </c>
      <c r="AY370" s="17" t="s">
        <v>317</v>
      </c>
      <c r="BE370" s="152">
        <f>IF(N370="základní",J370,0)</f>
        <v>0</v>
      </c>
      <c r="BF370" s="152">
        <f>IF(N370="snížená",J370,0)</f>
        <v>0</v>
      </c>
      <c r="BG370" s="152">
        <f>IF(N370="zákl. přenesená",J370,0)</f>
        <v>0</v>
      </c>
      <c r="BH370" s="152">
        <f>IF(N370="sníž. přenesená",J370,0)</f>
        <v>0</v>
      </c>
      <c r="BI370" s="152">
        <f>IF(N370="nulová",J370,0)</f>
        <v>0</v>
      </c>
      <c r="BJ370" s="17" t="s">
        <v>21</v>
      </c>
      <c r="BK370" s="152">
        <f>ROUND(I370*H370,1)</f>
        <v>0</v>
      </c>
      <c r="BL370" s="17" t="s">
        <v>219</v>
      </c>
      <c r="BM370" s="151" t="s">
        <v>538</v>
      </c>
    </row>
    <row r="371" spans="2:51" s="12" customFormat="1" ht="11.25">
      <c r="B371" s="153"/>
      <c r="D371" s="154" t="s">
        <v>323</v>
      </c>
      <c r="E371" s="155" t="s">
        <v>1</v>
      </c>
      <c r="F371" s="156" t="s">
        <v>527</v>
      </c>
      <c r="H371" s="155" t="s">
        <v>1</v>
      </c>
      <c r="I371" s="157"/>
      <c r="L371" s="153"/>
      <c r="M371" s="158"/>
      <c r="T371" s="159"/>
      <c r="AT371" s="155" t="s">
        <v>323</v>
      </c>
      <c r="AU371" s="155" t="s">
        <v>88</v>
      </c>
      <c r="AV371" s="12" t="s">
        <v>21</v>
      </c>
      <c r="AW371" s="12" t="s">
        <v>35</v>
      </c>
      <c r="AX371" s="12" t="s">
        <v>79</v>
      </c>
      <c r="AY371" s="155" t="s">
        <v>317</v>
      </c>
    </row>
    <row r="372" spans="2:51" s="13" customFormat="1" ht="11.25">
      <c r="B372" s="160"/>
      <c r="D372" s="154" t="s">
        <v>323</v>
      </c>
      <c r="E372" s="161" t="s">
        <v>1</v>
      </c>
      <c r="F372" s="162" t="s">
        <v>119</v>
      </c>
      <c r="H372" s="163">
        <v>84.121</v>
      </c>
      <c r="I372" s="164"/>
      <c r="L372" s="160"/>
      <c r="M372" s="165"/>
      <c r="T372" s="166"/>
      <c r="AT372" s="161" t="s">
        <v>323</v>
      </c>
      <c r="AU372" s="161" t="s">
        <v>88</v>
      </c>
      <c r="AV372" s="13" t="s">
        <v>88</v>
      </c>
      <c r="AW372" s="13" t="s">
        <v>35</v>
      </c>
      <c r="AX372" s="13" t="s">
        <v>79</v>
      </c>
      <c r="AY372" s="161" t="s">
        <v>317</v>
      </c>
    </row>
    <row r="373" spans="2:51" s="15" customFormat="1" ht="11.25">
      <c r="B373" s="174"/>
      <c r="D373" s="154" t="s">
        <v>323</v>
      </c>
      <c r="E373" s="175" t="s">
        <v>1</v>
      </c>
      <c r="F373" s="176" t="s">
        <v>334</v>
      </c>
      <c r="H373" s="177">
        <v>84.121</v>
      </c>
      <c r="I373" s="178"/>
      <c r="L373" s="174"/>
      <c r="M373" s="179"/>
      <c r="T373" s="180"/>
      <c r="AT373" s="175" t="s">
        <v>323</v>
      </c>
      <c r="AU373" s="175" t="s">
        <v>88</v>
      </c>
      <c r="AV373" s="15" t="s">
        <v>219</v>
      </c>
      <c r="AW373" s="15" t="s">
        <v>35</v>
      </c>
      <c r="AX373" s="15" t="s">
        <v>21</v>
      </c>
      <c r="AY373" s="175" t="s">
        <v>317</v>
      </c>
    </row>
    <row r="374" spans="2:65" s="1" customFormat="1" ht="16.5" customHeight="1">
      <c r="B374" s="32"/>
      <c r="C374" s="139" t="s">
        <v>539</v>
      </c>
      <c r="D374" s="139" t="s">
        <v>319</v>
      </c>
      <c r="E374" s="140" t="s">
        <v>540</v>
      </c>
      <c r="F374" s="141" t="s">
        <v>541</v>
      </c>
      <c r="G374" s="142" t="s">
        <v>107</v>
      </c>
      <c r="H374" s="143">
        <v>3364.84</v>
      </c>
      <c r="I374" s="144"/>
      <c r="J374" s="145">
        <f>ROUND(I374*H374,1)</f>
        <v>0</v>
      </c>
      <c r="K374" s="146"/>
      <c r="L374" s="32"/>
      <c r="M374" s="147" t="s">
        <v>1</v>
      </c>
      <c r="N374" s="148" t="s">
        <v>44</v>
      </c>
      <c r="P374" s="149">
        <f>O374*H374</f>
        <v>0</v>
      </c>
      <c r="Q374" s="149">
        <v>0</v>
      </c>
      <c r="R374" s="149">
        <f>Q374*H374</f>
        <v>0</v>
      </c>
      <c r="S374" s="149">
        <v>0</v>
      </c>
      <c r="T374" s="150">
        <f>S374*H374</f>
        <v>0</v>
      </c>
      <c r="AR374" s="151" t="s">
        <v>219</v>
      </c>
      <c r="AT374" s="151" t="s">
        <v>319</v>
      </c>
      <c r="AU374" s="151" t="s">
        <v>88</v>
      </c>
      <c r="AY374" s="17" t="s">
        <v>317</v>
      </c>
      <c r="BE374" s="152">
        <f>IF(N374="základní",J374,0)</f>
        <v>0</v>
      </c>
      <c r="BF374" s="152">
        <f>IF(N374="snížená",J374,0)</f>
        <v>0</v>
      </c>
      <c r="BG374" s="152">
        <f>IF(N374="zákl. přenesená",J374,0)</f>
        <v>0</v>
      </c>
      <c r="BH374" s="152">
        <f>IF(N374="sníž. přenesená",J374,0)</f>
        <v>0</v>
      </c>
      <c r="BI374" s="152">
        <f>IF(N374="nulová",J374,0)</f>
        <v>0</v>
      </c>
      <c r="BJ374" s="17" t="s">
        <v>21</v>
      </c>
      <c r="BK374" s="152">
        <f>ROUND(I374*H374,1)</f>
        <v>0</v>
      </c>
      <c r="BL374" s="17" t="s">
        <v>219</v>
      </c>
      <c r="BM374" s="151" t="s">
        <v>542</v>
      </c>
    </row>
    <row r="375" spans="2:51" s="12" customFormat="1" ht="11.25">
      <c r="B375" s="153"/>
      <c r="D375" s="154" t="s">
        <v>323</v>
      </c>
      <c r="E375" s="155" t="s">
        <v>1</v>
      </c>
      <c r="F375" s="156" t="s">
        <v>543</v>
      </c>
      <c r="H375" s="155" t="s">
        <v>1</v>
      </c>
      <c r="I375" s="157"/>
      <c r="L375" s="153"/>
      <c r="M375" s="158"/>
      <c r="T375" s="159"/>
      <c r="AT375" s="155" t="s">
        <v>323</v>
      </c>
      <c r="AU375" s="155" t="s">
        <v>88</v>
      </c>
      <c r="AV375" s="12" t="s">
        <v>21</v>
      </c>
      <c r="AW375" s="12" t="s">
        <v>35</v>
      </c>
      <c r="AX375" s="12" t="s">
        <v>79</v>
      </c>
      <c r="AY375" s="155" t="s">
        <v>317</v>
      </c>
    </row>
    <row r="376" spans="2:51" s="13" customFormat="1" ht="11.25">
      <c r="B376" s="160"/>
      <c r="D376" s="154" t="s">
        <v>323</v>
      </c>
      <c r="E376" s="161" t="s">
        <v>1</v>
      </c>
      <c r="F376" s="162" t="s">
        <v>105</v>
      </c>
      <c r="H376" s="163">
        <v>3364.84</v>
      </c>
      <c r="I376" s="164"/>
      <c r="L376" s="160"/>
      <c r="M376" s="165"/>
      <c r="T376" s="166"/>
      <c r="AT376" s="161" t="s">
        <v>323</v>
      </c>
      <c r="AU376" s="161" t="s">
        <v>88</v>
      </c>
      <c r="AV376" s="13" t="s">
        <v>88</v>
      </c>
      <c r="AW376" s="13" t="s">
        <v>35</v>
      </c>
      <c r="AX376" s="13" t="s">
        <v>79</v>
      </c>
      <c r="AY376" s="161" t="s">
        <v>317</v>
      </c>
    </row>
    <row r="377" spans="2:51" s="15" customFormat="1" ht="11.25">
      <c r="B377" s="174"/>
      <c r="D377" s="154" t="s">
        <v>323</v>
      </c>
      <c r="E377" s="175" t="s">
        <v>1</v>
      </c>
      <c r="F377" s="176" t="s">
        <v>544</v>
      </c>
      <c r="H377" s="177">
        <v>3364.84</v>
      </c>
      <c r="I377" s="178"/>
      <c r="L377" s="174"/>
      <c r="M377" s="179"/>
      <c r="T377" s="180"/>
      <c r="AT377" s="175" t="s">
        <v>323</v>
      </c>
      <c r="AU377" s="175" t="s">
        <v>88</v>
      </c>
      <c r="AV377" s="15" t="s">
        <v>219</v>
      </c>
      <c r="AW377" s="15" t="s">
        <v>35</v>
      </c>
      <c r="AX377" s="15" t="s">
        <v>21</v>
      </c>
      <c r="AY377" s="175" t="s">
        <v>317</v>
      </c>
    </row>
    <row r="378" spans="2:65" s="1" customFormat="1" ht="24.2" customHeight="1">
      <c r="B378" s="32"/>
      <c r="C378" s="139" t="s">
        <v>545</v>
      </c>
      <c r="D378" s="139" t="s">
        <v>319</v>
      </c>
      <c r="E378" s="140" t="s">
        <v>546</v>
      </c>
      <c r="F378" s="141" t="s">
        <v>547</v>
      </c>
      <c r="G378" s="142" t="s">
        <v>107</v>
      </c>
      <c r="H378" s="143">
        <v>3197.373</v>
      </c>
      <c r="I378" s="144"/>
      <c r="J378" s="145">
        <f>ROUND(I378*H378,1)</f>
        <v>0</v>
      </c>
      <c r="K378" s="146"/>
      <c r="L378" s="32"/>
      <c r="M378" s="147" t="s">
        <v>1</v>
      </c>
      <c r="N378" s="148" t="s">
        <v>44</v>
      </c>
      <c r="P378" s="149">
        <f>O378*H378</f>
        <v>0</v>
      </c>
      <c r="Q378" s="149">
        <v>0</v>
      </c>
      <c r="R378" s="149">
        <f>Q378*H378</f>
        <v>0</v>
      </c>
      <c r="S378" s="149">
        <v>0</v>
      </c>
      <c r="T378" s="150">
        <f>S378*H378</f>
        <v>0</v>
      </c>
      <c r="AR378" s="151" t="s">
        <v>219</v>
      </c>
      <c r="AT378" s="151" t="s">
        <v>319</v>
      </c>
      <c r="AU378" s="151" t="s">
        <v>88</v>
      </c>
      <c r="AY378" s="17" t="s">
        <v>317</v>
      </c>
      <c r="BE378" s="152">
        <f>IF(N378="základní",J378,0)</f>
        <v>0</v>
      </c>
      <c r="BF378" s="152">
        <f>IF(N378="snížená",J378,0)</f>
        <v>0</v>
      </c>
      <c r="BG378" s="152">
        <f>IF(N378="zákl. přenesená",J378,0)</f>
        <v>0</v>
      </c>
      <c r="BH378" s="152">
        <f>IF(N378="sníž. přenesená",J378,0)</f>
        <v>0</v>
      </c>
      <c r="BI378" s="152">
        <f>IF(N378="nulová",J378,0)</f>
        <v>0</v>
      </c>
      <c r="BJ378" s="17" t="s">
        <v>21</v>
      </c>
      <c r="BK378" s="152">
        <f>ROUND(I378*H378,1)</f>
        <v>0</v>
      </c>
      <c r="BL378" s="17" t="s">
        <v>219</v>
      </c>
      <c r="BM378" s="151" t="s">
        <v>548</v>
      </c>
    </row>
    <row r="379" spans="2:51" s="12" customFormat="1" ht="11.25">
      <c r="B379" s="153"/>
      <c r="D379" s="154" t="s">
        <v>323</v>
      </c>
      <c r="E379" s="155" t="s">
        <v>1</v>
      </c>
      <c r="F379" s="156" t="s">
        <v>549</v>
      </c>
      <c r="H379" s="155" t="s">
        <v>1</v>
      </c>
      <c r="I379" s="157"/>
      <c r="L379" s="153"/>
      <c r="M379" s="158"/>
      <c r="T379" s="159"/>
      <c r="AT379" s="155" t="s">
        <v>323</v>
      </c>
      <c r="AU379" s="155" t="s">
        <v>88</v>
      </c>
      <c r="AV379" s="12" t="s">
        <v>21</v>
      </c>
      <c r="AW379" s="12" t="s">
        <v>35</v>
      </c>
      <c r="AX379" s="12" t="s">
        <v>79</v>
      </c>
      <c r="AY379" s="155" t="s">
        <v>317</v>
      </c>
    </row>
    <row r="380" spans="2:51" s="13" customFormat="1" ht="11.25">
      <c r="B380" s="160"/>
      <c r="D380" s="154" t="s">
        <v>323</v>
      </c>
      <c r="E380" s="161" t="s">
        <v>1</v>
      </c>
      <c r="F380" s="162" t="s">
        <v>529</v>
      </c>
      <c r="H380" s="163">
        <v>939.377</v>
      </c>
      <c r="I380" s="164"/>
      <c r="L380" s="160"/>
      <c r="M380" s="165"/>
      <c r="T380" s="166"/>
      <c r="AT380" s="161" t="s">
        <v>323</v>
      </c>
      <c r="AU380" s="161" t="s">
        <v>88</v>
      </c>
      <c r="AV380" s="13" t="s">
        <v>88</v>
      </c>
      <c r="AW380" s="13" t="s">
        <v>35</v>
      </c>
      <c r="AX380" s="13" t="s">
        <v>79</v>
      </c>
      <c r="AY380" s="161" t="s">
        <v>317</v>
      </c>
    </row>
    <row r="381" spans="2:51" s="13" customFormat="1" ht="11.25">
      <c r="B381" s="160"/>
      <c r="D381" s="154" t="s">
        <v>323</v>
      </c>
      <c r="E381" s="161" t="s">
        <v>1</v>
      </c>
      <c r="F381" s="162" t="s">
        <v>141</v>
      </c>
      <c r="H381" s="163">
        <v>371.909</v>
      </c>
      <c r="I381" s="164"/>
      <c r="L381" s="160"/>
      <c r="M381" s="165"/>
      <c r="T381" s="166"/>
      <c r="AT381" s="161" t="s">
        <v>323</v>
      </c>
      <c r="AU381" s="161" t="s">
        <v>88</v>
      </c>
      <c r="AV381" s="13" t="s">
        <v>88</v>
      </c>
      <c r="AW381" s="13" t="s">
        <v>35</v>
      </c>
      <c r="AX381" s="13" t="s">
        <v>79</v>
      </c>
      <c r="AY381" s="161" t="s">
        <v>317</v>
      </c>
    </row>
    <row r="382" spans="2:51" s="12" customFormat="1" ht="11.25">
      <c r="B382" s="153"/>
      <c r="D382" s="154" t="s">
        <v>323</v>
      </c>
      <c r="E382" s="155" t="s">
        <v>1</v>
      </c>
      <c r="F382" s="156" t="s">
        <v>550</v>
      </c>
      <c r="H382" s="155" t="s">
        <v>1</v>
      </c>
      <c r="I382" s="157"/>
      <c r="L382" s="153"/>
      <c r="M382" s="158"/>
      <c r="T382" s="159"/>
      <c r="AT382" s="155" t="s">
        <v>323</v>
      </c>
      <c r="AU382" s="155" t="s">
        <v>88</v>
      </c>
      <c r="AV382" s="12" t="s">
        <v>21</v>
      </c>
      <c r="AW382" s="12" t="s">
        <v>35</v>
      </c>
      <c r="AX382" s="12" t="s">
        <v>79</v>
      </c>
      <c r="AY382" s="155" t="s">
        <v>317</v>
      </c>
    </row>
    <row r="383" spans="2:51" s="13" customFormat="1" ht="11.25">
      <c r="B383" s="160"/>
      <c r="D383" s="154" t="s">
        <v>323</v>
      </c>
      <c r="E383" s="161" t="s">
        <v>1</v>
      </c>
      <c r="F383" s="162" t="s">
        <v>551</v>
      </c>
      <c r="H383" s="163">
        <v>934.965</v>
      </c>
      <c r="I383" s="164"/>
      <c r="L383" s="160"/>
      <c r="M383" s="165"/>
      <c r="T383" s="166"/>
      <c r="AT383" s="161" t="s">
        <v>323</v>
      </c>
      <c r="AU383" s="161" t="s">
        <v>88</v>
      </c>
      <c r="AV383" s="13" t="s">
        <v>88</v>
      </c>
      <c r="AW383" s="13" t="s">
        <v>35</v>
      </c>
      <c r="AX383" s="13" t="s">
        <v>79</v>
      </c>
      <c r="AY383" s="161" t="s">
        <v>317</v>
      </c>
    </row>
    <row r="384" spans="2:51" s="12" customFormat="1" ht="11.25">
      <c r="B384" s="153"/>
      <c r="D384" s="154" t="s">
        <v>323</v>
      </c>
      <c r="E384" s="155" t="s">
        <v>1</v>
      </c>
      <c r="F384" s="156" t="s">
        <v>552</v>
      </c>
      <c r="H384" s="155" t="s">
        <v>1</v>
      </c>
      <c r="I384" s="157"/>
      <c r="L384" s="153"/>
      <c r="M384" s="158"/>
      <c r="T384" s="159"/>
      <c r="AT384" s="155" t="s">
        <v>323</v>
      </c>
      <c r="AU384" s="155" t="s">
        <v>88</v>
      </c>
      <c r="AV384" s="12" t="s">
        <v>21</v>
      </c>
      <c r="AW384" s="12" t="s">
        <v>35</v>
      </c>
      <c r="AX384" s="12" t="s">
        <v>79</v>
      </c>
      <c r="AY384" s="155" t="s">
        <v>317</v>
      </c>
    </row>
    <row r="385" spans="2:51" s="13" customFormat="1" ht="11.25">
      <c r="B385" s="160"/>
      <c r="D385" s="154" t="s">
        <v>323</v>
      </c>
      <c r="E385" s="161" t="s">
        <v>1</v>
      </c>
      <c r="F385" s="162" t="s">
        <v>144</v>
      </c>
      <c r="H385" s="163">
        <v>951.122</v>
      </c>
      <c r="I385" s="164"/>
      <c r="L385" s="160"/>
      <c r="M385" s="165"/>
      <c r="T385" s="166"/>
      <c r="AT385" s="161" t="s">
        <v>323</v>
      </c>
      <c r="AU385" s="161" t="s">
        <v>88</v>
      </c>
      <c r="AV385" s="13" t="s">
        <v>88</v>
      </c>
      <c r="AW385" s="13" t="s">
        <v>35</v>
      </c>
      <c r="AX385" s="13" t="s">
        <v>79</v>
      </c>
      <c r="AY385" s="161" t="s">
        <v>317</v>
      </c>
    </row>
    <row r="386" spans="2:51" s="15" customFormat="1" ht="11.25">
      <c r="B386" s="174"/>
      <c r="D386" s="154" t="s">
        <v>323</v>
      </c>
      <c r="E386" s="175" t="s">
        <v>1</v>
      </c>
      <c r="F386" s="176" t="s">
        <v>334</v>
      </c>
      <c r="H386" s="177">
        <v>3197.373</v>
      </c>
      <c r="I386" s="178"/>
      <c r="L386" s="174"/>
      <c r="M386" s="179"/>
      <c r="T386" s="180"/>
      <c r="AT386" s="175" t="s">
        <v>323</v>
      </c>
      <c r="AU386" s="175" t="s">
        <v>88</v>
      </c>
      <c r="AV386" s="15" t="s">
        <v>219</v>
      </c>
      <c r="AW386" s="15" t="s">
        <v>35</v>
      </c>
      <c r="AX386" s="15" t="s">
        <v>21</v>
      </c>
      <c r="AY386" s="175" t="s">
        <v>317</v>
      </c>
    </row>
    <row r="387" spans="2:65" s="1" customFormat="1" ht="24.2" customHeight="1">
      <c r="B387" s="32"/>
      <c r="C387" s="139" t="s">
        <v>553</v>
      </c>
      <c r="D387" s="139" t="s">
        <v>319</v>
      </c>
      <c r="E387" s="140" t="s">
        <v>554</v>
      </c>
      <c r="F387" s="141" t="s">
        <v>555</v>
      </c>
      <c r="G387" s="142" t="s">
        <v>107</v>
      </c>
      <c r="H387" s="143">
        <v>1766.541</v>
      </c>
      <c r="I387" s="144"/>
      <c r="J387" s="145">
        <f>ROUND(I387*H387,1)</f>
        <v>0</v>
      </c>
      <c r="K387" s="146"/>
      <c r="L387" s="32"/>
      <c r="M387" s="147" t="s">
        <v>1</v>
      </c>
      <c r="N387" s="148" t="s">
        <v>44</v>
      </c>
      <c r="P387" s="149">
        <f>O387*H387</f>
        <v>0</v>
      </c>
      <c r="Q387" s="149">
        <v>0</v>
      </c>
      <c r="R387" s="149">
        <f>Q387*H387</f>
        <v>0</v>
      </c>
      <c r="S387" s="149">
        <v>0</v>
      </c>
      <c r="T387" s="150">
        <f>S387*H387</f>
        <v>0</v>
      </c>
      <c r="AR387" s="151" t="s">
        <v>219</v>
      </c>
      <c r="AT387" s="151" t="s">
        <v>319</v>
      </c>
      <c r="AU387" s="151" t="s">
        <v>88</v>
      </c>
      <c r="AY387" s="17" t="s">
        <v>317</v>
      </c>
      <c r="BE387" s="152">
        <f>IF(N387="základní",J387,0)</f>
        <v>0</v>
      </c>
      <c r="BF387" s="152">
        <f>IF(N387="snížená",J387,0)</f>
        <v>0</v>
      </c>
      <c r="BG387" s="152">
        <f>IF(N387="zákl. přenesená",J387,0)</f>
        <v>0</v>
      </c>
      <c r="BH387" s="152">
        <f>IF(N387="sníž. přenesená",J387,0)</f>
        <v>0</v>
      </c>
      <c r="BI387" s="152">
        <f>IF(N387="nulová",J387,0)</f>
        <v>0</v>
      </c>
      <c r="BJ387" s="17" t="s">
        <v>21</v>
      </c>
      <c r="BK387" s="152">
        <f>ROUND(I387*H387,1)</f>
        <v>0</v>
      </c>
      <c r="BL387" s="17" t="s">
        <v>219</v>
      </c>
      <c r="BM387" s="151" t="s">
        <v>556</v>
      </c>
    </row>
    <row r="388" spans="2:51" s="12" customFormat="1" ht="11.25">
      <c r="B388" s="153"/>
      <c r="D388" s="154" t="s">
        <v>323</v>
      </c>
      <c r="E388" s="155" t="s">
        <v>1</v>
      </c>
      <c r="F388" s="156" t="s">
        <v>550</v>
      </c>
      <c r="H388" s="155" t="s">
        <v>1</v>
      </c>
      <c r="I388" s="157"/>
      <c r="L388" s="153"/>
      <c r="M388" s="158"/>
      <c r="T388" s="159"/>
      <c r="AT388" s="155" t="s">
        <v>323</v>
      </c>
      <c r="AU388" s="155" t="s">
        <v>88</v>
      </c>
      <c r="AV388" s="12" t="s">
        <v>21</v>
      </c>
      <c r="AW388" s="12" t="s">
        <v>35</v>
      </c>
      <c r="AX388" s="12" t="s">
        <v>79</v>
      </c>
      <c r="AY388" s="155" t="s">
        <v>317</v>
      </c>
    </row>
    <row r="389" spans="2:51" s="13" customFormat="1" ht="11.25">
      <c r="B389" s="160"/>
      <c r="D389" s="154" t="s">
        <v>323</v>
      </c>
      <c r="E389" s="161" t="s">
        <v>1</v>
      </c>
      <c r="F389" s="162" t="s">
        <v>551</v>
      </c>
      <c r="H389" s="163">
        <v>934.965</v>
      </c>
      <c r="I389" s="164"/>
      <c r="L389" s="160"/>
      <c r="M389" s="165"/>
      <c r="T389" s="166"/>
      <c r="AT389" s="161" t="s">
        <v>323</v>
      </c>
      <c r="AU389" s="161" t="s">
        <v>88</v>
      </c>
      <c r="AV389" s="13" t="s">
        <v>88</v>
      </c>
      <c r="AW389" s="13" t="s">
        <v>35</v>
      </c>
      <c r="AX389" s="13" t="s">
        <v>79</v>
      </c>
      <c r="AY389" s="161" t="s">
        <v>317</v>
      </c>
    </row>
    <row r="390" spans="2:51" s="12" customFormat="1" ht="11.25">
      <c r="B390" s="153"/>
      <c r="D390" s="154" t="s">
        <v>323</v>
      </c>
      <c r="E390" s="155" t="s">
        <v>1</v>
      </c>
      <c r="F390" s="156" t="s">
        <v>552</v>
      </c>
      <c r="H390" s="155" t="s">
        <v>1</v>
      </c>
      <c r="I390" s="157"/>
      <c r="L390" s="153"/>
      <c r="M390" s="158"/>
      <c r="T390" s="159"/>
      <c r="AT390" s="155" t="s">
        <v>323</v>
      </c>
      <c r="AU390" s="155" t="s">
        <v>88</v>
      </c>
      <c r="AV390" s="12" t="s">
        <v>21</v>
      </c>
      <c r="AW390" s="12" t="s">
        <v>35</v>
      </c>
      <c r="AX390" s="12" t="s">
        <v>79</v>
      </c>
      <c r="AY390" s="155" t="s">
        <v>317</v>
      </c>
    </row>
    <row r="391" spans="2:51" s="13" customFormat="1" ht="11.25">
      <c r="B391" s="160"/>
      <c r="D391" s="154" t="s">
        <v>323</v>
      </c>
      <c r="E391" s="161" t="s">
        <v>1</v>
      </c>
      <c r="F391" s="162" t="s">
        <v>147</v>
      </c>
      <c r="H391" s="163">
        <v>831.576</v>
      </c>
      <c r="I391" s="164"/>
      <c r="L391" s="160"/>
      <c r="M391" s="165"/>
      <c r="T391" s="166"/>
      <c r="AT391" s="161" t="s">
        <v>323</v>
      </c>
      <c r="AU391" s="161" t="s">
        <v>88</v>
      </c>
      <c r="AV391" s="13" t="s">
        <v>88</v>
      </c>
      <c r="AW391" s="13" t="s">
        <v>35</v>
      </c>
      <c r="AX391" s="13" t="s">
        <v>79</v>
      </c>
      <c r="AY391" s="161" t="s">
        <v>317</v>
      </c>
    </row>
    <row r="392" spans="2:51" s="15" customFormat="1" ht="11.25">
      <c r="B392" s="174"/>
      <c r="D392" s="154" t="s">
        <v>323</v>
      </c>
      <c r="E392" s="175" t="s">
        <v>1</v>
      </c>
      <c r="F392" s="176" t="s">
        <v>334</v>
      </c>
      <c r="H392" s="177">
        <v>1766.541</v>
      </c>
      <c r="I392" s="178"/>
      <c r="L392" s="174"/>
      <c r="M392" s="179"/>
      <c r="T392" s="180"/>
      <c r="AT392" s="175" t="s">
        <v>323</v>
      </c>
      <c r="AU392" s="175" t="s">
        <v>88</v>
      </c>
      <c r="AV392" s="15" t="s">
        <v>219</v>
      </c>
      <c r="AW392" s="15" t="s">
        <v>35</v>
      </c>
      <c r="AX392" s="15" t="s">
        <v>21</v>
      </c>
      <c r="AY392" s="175" t="s">
        <v>317</v>
      </c>
    </row>
    <row r="393" spans="2:65" s="1" customFormat="1" ht="24.2" customHeight="1">
      <c r="B393" s="32"/>
      <c r="C393" s="139" t="s">
        <v>213</v>
      </c>
      <c r="D393" s="139" t="s">
        <v>319</v>
      </c>
      <c r="E393" s="140" t="s">
        <v>557</v>
      </c>
      <c r="F393" s="141" t="s">
        <v>558</v>
      </c>
      <c r="G393" s="142" t="s">
        <v>107</v>
      </c>
      <c r="H393" s="143">
        <v>84.121</v>
      </c>
      <c r="I393" s="144"/>
      <c r="J393" s="145">
        <f>ROUND(I393*H393,1)</f>
        <v>0</v>
      </c>
      <c r="K393" s="146"/>
      <c r="L393" s="32"/>
      <c r="M393" s="147" t="s">
        <v>1</v>
      </c>
      <c r="N393" s="148" t="s">
        <v>44</v>
      </c>
      <c r="P393" s="149">
        <f>O393*H393</f>
        <v>0</v>
      </c>
      <c r="Q393" s="149">
        <v>0</v>
      </c>
      <c r="R393" s="149">
        <f>Q393*H393</f>
        <v>0</v>
      </c>
      <c r="S393" s="149">
        <v>0</v>
      </c>
      <c r="T393" s="150">
        <f>S393*H393</f>
        <v>0</v>
      </c>
      <c r="AR393" s="151" t="s">
        <v>219</v>
      </c>
      <c r="AT393" s="151" t="s">
        <v>319</v>
      </c>
      <c r="AU393" s="151" t="s">
        <v>88</v>
      </c>
      <c r="AY393" s="17" t="s">
        <v>317</v>
      </c>
      <c r="BE393" s="152">
        <f>IF(N393="základní",J393,0)</f>
        <v>0</v>
      </c>
      <c r="BF393" s="152">
        <f>IF(N393="snížená",J393,0)</f>
        <v>0</v>
      </c>
      <c r="BG393" s="152">
        <f>IF(N393="zákl. přenesená",J393,0)</f>
        <v>0</v>
      </c>
      <c r="BH393" s="152">
        <f>IF(N393="sníž. přenesená",J393,0)</f>
        <v>0</v>
      </c>
      <c r="BI393" s="152">
        <f>IF(N393="nulová",J393,0)</f>
        <v>0</v>
      </c>
      <c r="BJ393" s="17" t="s">
        <v>21</v>
      </c>
      <c r="BK393" s="152">
        <f>ROUND(I393*H393,1)</f>
        <v>0</v>
      </c>
      <c r="BL393" s="17" t="s">
        <v>219</v>
      </c>
      <c r="BM393" s="151" t="s">
        <v>559</v>
      </c>
    </row>
    <row r="394" spans="2:51" s="12" customFormat="1" ht="11.25">
      <c r="B394" s="153"/>
      <c r="D394" s="154" t="s">
        <v>323</v>
      </c>
      <c r="E394" s="155" t="s">
        <v>1</v>
      </c>
      <c r="F394" s="156" t="s">
        <v>552</v>
      </c>
      <c r="H394" s="155" t="s">
        <v>1</v>
      </c>
      <c r="I394" s="157"/>
      <c r="L394" s="153"/>
      <c r="M394" s="158"/>
      <c r="T394" s="159"/>
      <c r="AT394" s="155" t="s">
        <v>323</v>
      </c>
      <c r="AU394" s="155" t="s">
        <v>88</v>
      </c>
      <c r="AV394" s="12" t="s">
        <v>21</v>
      </c>
      <c r="AW394" s="12" t="s">
        <v>35</v>
      </c>
      <c r="AX394" s="12" t="s">
        <v>79</v>
      </c>
      <c r="AY394" s="155" t="s">
        <v>317</v>
      </c>
    </row>
    <row r="395" spans="2:51" s="13" customFormat="1" ht="11.25">
      <c r="B395" s="160"/>
      <c r="D395" s="154" t="s">
        <v>323</v>
      </c>
      <c r="E395" s="161" t="s">
        <v>1</v>
      </c>
      <c r="F395" s="162" t="s">
        <v>150</v>
      </c>
      <c r="H395" s="163">
        <v>84.121</v>
      </c>
      <c r="I395" s="164"/>
      <c r="L395" s="160"/>
      <c r="M395" s="165"/>
      <c r="T395" s="166"/>
      <c r="AT395" s="161" t="s">
        <v>323</v>
      </c>
      <c r="AU395" s="161" t="s">
        <v>88</v>
      </c>
      <c r="AV395" s="13" t="s">
        <v>88</v>
      </c>
      <c r="AW395" s="13" t="s">
        <v>35</v>
      </c>
      <c r="AX395" s="13" t="s">
        <v>79</v>
      </c>
      <c r="AY395" s="161" t="s">
        <v>317</v>
      </c>
    </row>
    <row r="396" spans="2:51" s="15" customFormat="1" ht="11.25">
      <c r="B396" s="174"/>
      <c r="D396" s="154" t="s">
        <v>323</v>
      </c>
      <c r="E396" s="175" t="s">
        <v>1</v>
      </c>
      <c r="F396" s="176" t="s">
        <v>334</v>
      </c>
      <c r="H396" s="177">
        <v>84.121</v>
      </c>
      <c r="I396" s="178"/>
      <c r="L396" s="174"/>
      <c r="M396" s="179"/>
      <c r="T396" s="180"/>
      <c r="AT396" s="175" t="s">
        <v>323</v>
      </c>
      <c r="AU396" s="175" t="s">
        <v>88</v>
      </c>
      <c r="AV396" s="15" t="s">
        <v>219</v>
      </c>
      <c r="AW396" s="15" t="s">
        <v>35</v>
      </c>
      <c r="AX396" s="15" t="s">
        <v>21</v>
      </c>
      <c r="AY396" s="175" t="s">
        <v>317</v>
      </c>
    </row>
    <row r="397" spans="2:65" s="1" customFormat="1" ht="24.2" customHeight="1">
      <c r="B397" s="32"/>
      <c r="C397" s="139" t="s">
        <v>560</v>
      </c>
      <c r="D397" s="139" t="s">
        <v>319</v>
      </c>
      <c r="E397" s="140" t="s">
        <v>561</v>
      </c>
      <c r="F397" s="141" t="s">
        <v>562</v>
      </c>
      <c r="G397" s="142" t="s">
        <v>107</v>
      </c>
      <c r="H397" s="143">
        <v>782.558</v>
      </c>
      <c r="I397" s="144"/>
      <c r="J397" s="145">
        <f>ROUND(I397*H397,1)</f>
        <v>0</v>
      </c>
      <c r="K397" s="146"/>
      <c r="L397" s="32"/>
      <c r="M397" s="147" t="s">
        <v>1</v>
      </c>
      <c r="N397" s="148" t="s">
        <v>44</v>
      </c>
      <c r="P397" s="149">
        <f>O397*H397</f>
        <v>0</v>
      </c>
      <c r="Q397" s="149">
        <v>0</v>
      </c>
      <c r="R397" s="149">
        <f>Q397*H397</f>
        <v>0</v>
      </c>
      <c r="S397" s="149">
        <v>0</v>
      </c>
      <c r="T397" s="150">
        <f>S397*H397</f>
        <v>0</v>
      </c>
      <c r="AR397" s="151" t="s">
        <v>219</v>
      </c>
      <c r="AT397" s="151" t="s">
        <v>319</v>
      </c>
      <c r="AU397" s="151" t="s">
        <v>88</v>
      </c>
      <c r="AY397" s="17" t="s">
        <v>317</v>
      </c>
      <c r="BE397" s="152">
        <f>IF(N397="základní",J397,0)</f>
        <v>0</v>
      </c>
      <c r="BF397" s="152">
        <f>IF(N397="snížená",J397,0)</f>
        <v>0</v>
      </c>
      <c r="BG397" s="152">
        <f>IF(N397="zákl. přenesená",J397,0)</f>
        <v>0</v>
      </c>
      <c r="BH397" s="152">
        <f>IF(N397="sníž. přenesená",J397,0)</f>
        <v>0</v>
      </c>
      <c r="BI397" s="152">
        <f>IF(N397="nulová",J397,0)</f>
        <v>0</v>
      </c>
      <c r="BJ397" s="17" t="s">
        <v>21</v>
      </c>
      <c r="BK397" s="152">
        <f>ROUND(I397*H397,1)</f>
        <v>0</v>
      </c>
      <c r="BL397" s="17" t="s">
        <v>219</v>
      </c>
      <c r="BM397" s="151" t="s">
        <v>563</v>
      </c>
    </row>
    <row r="398" spans="2:51" s="12" customFormat="1" ht="11.25">
      <c r="B398" s="153"/>
      <c r="D398" s="154" t="s">
        <v>323</v>
      </c>
      <c r="E398" s="155" t="s">
        <v>1</v>
      </c>
      <c r="F398" s="156" t="s">
        <v>564</v>
      </c>
      <c r="H398" s="155" t="s">
        <v>1</v>
      </c>
      <c r="I398" s="157"/>
      <c r="L398" s="153"/>
      <c r="M398" s="158"/>
      <c r="T398" s="159"/>
      <c r="AT398" s="155" t="s">
        <v>323</v>
      </c>
      <c r="AU398" s="155" t="s">
        <v>88</v>
      </c>
      <c r="AV398" s="12" t="s">
        <v>21</v>
      </c>
      <c r="AW398" s="12" t="s">
        <v>35</v>
      </c>
      <c r="AX398" s="12" t="s">
        <v>79</v>
      </c>
      <c r="AY398" s="155" t="s">
        <v>317</v>
      </c>
    </row>
    <row r="399" spans="2:51" s="12" customFormat="1" ht="11.25">
      <c r="B399" s="153"/>
      <c r="D399" s="154" t="s">
        <v>323</v>
      </c>
      <c r="E399" s="155" t="s">
        <v>1</v>
      </c>
      <c r="F399" s="156" t="s">
        <v>565</v>
      </c>
      <c r="H399" s="155" t="s">
        <v>1</v>
      </c>
      <c r="I399" s="157"/>
      <c r="L399" s="153"/>
      <c r="M399" s="158"/>
      <c r="T399" s="159"/>
      <c r="AT399" s="155" t="s">
        <v>323</v>
      </c>
      <c r="AU399" s="155" t="s">
        <v>88</v>
      </c>
      <c r="AV399" s="12" t="s">
        <v>21</v>
      </c>
      <c r="AW399" s="12" t="s">
        <v>35</v>
      </c>
      <c r="AX399" s="12" t="s">
        <v>79</v>
      </c>
      <c r="AY399" s="155" t="s">
        <v>317</v>
      </c>
    </row>
    <row r="400" spans="2:51" s="13" customFormat="1" ht="11.25">
      <c r="B400" s="160"/>
      <c r="D400" s="154" t="s">
        <v>323</v>
      </c>
      <c r="E400" s="161" t="s">
        <v>1</v>
      </c>
      <c r="F400" s="162" t="s">
        <v>566</v>
      </c>
      <c r="H400" s="163">
        <v>1.939</v>
      </c>
      <c r="I400" s="164"/>
      <c r="L400" s="160"/>
      <c r="M400" s="165"/>
      <c r="T400" s="166"/>
      <c r="AT400" s="161" t="s">
        <v>323</v>
      </c>
      <c r="AU400" s="161" t="s">
        <v>88</v>
      </c>
      <c r="AV400" s="13" t="s">
        <v>88</v>
      </c>
      <c r="AW400" s="13" t="s">
        <v>35</v>
      </c>
      <c r="AX400" s="13" t="s">
        <v>79</v>
      </c>
      <c r="AY400" s="161" t="s">
        <v>317</v>
      </c>
    </row>
    <row r="401" spans="2:51" s="12" customFormat="1" ht="11.25">
      <c r="B401" s="153"/>
      <c r="D401" s="154" t="s">
        <v>323</v>
      </c>
      <c r="E401" s="155" t="s">
        <v>1</v>
      </c>
      <c r="F401" s="156" t="s">
        <v>567</v>
      </c>
      <c r="H401" s="155" t="s">
        <v>1</v>
      </c>
      <c r="I401" s="157"/>
      <c r="L401" s="153"/>
      <c r="M401" s="158"/>
      <c r="T401" s="159"/>
      <c r="AT401" s="155" t="s">
        <v>323</v>
      </c>
      <c r="AU401" s="155" t="s">
        <v>88</v>
      </c>
      <c r="AV401" s="12" t="s">
        <v>21</v>
      </c>
      <c r="AW401" s="12" t="s">
        <v>35</v>
      </c>
      <c r="AX401" s="12" t="s">
        <v>79</v>
      </c>
      <c r="AY401" s="155" t="s">
        <v>317</v>
      </c>
    </row>
    <row r="402" spans="2:51" s="13" customFormat="1" ht="11.25">
      <c r="B402" s="160"/>
      <c r="D402" s="154" t="s">
        <v>323</v>
      </c>
      <c r="E402" s="161" t="s">
        <v>1</v>
      </c>
      <c r="F402" s="162" t="s">
        <v>568</v>
      </c>
      <c r="H402" s="163">
        <v>759.383</v>
      </c>
      <c r="I402" s="164"/>
      <c r="L402" s="160"/>
      <c r="M402" s="165"/>
      <c r="T402" s="166"/>
      <c r="AT402" s="161" t="s">
        <v>323</v>
      </c>
      <c r="AU402" s="161" t="s">
        <v>88</v>
      </c>
      <c r="AV402" s="13" t="s">
        <v>88</v>
      </c>
      <c r="AW402" s="13" t="s">
        <v>35</v>
      </c>
      <c r="AX402" s="13" t="s">
        <v>79</v>
      </c>
      <c r="AY402" s="161" t="s">
        <v>317</v>
      </c>
    </row>
    <row r="403" spans="2:51" s="12" customFormat="1" ht="11.25">
      <c r="B403" s="153"/>
      <c r="D403" s="154" t="s">
        <v>323</v>
      </c>
      <c r="E403" s="155" t="s">
        <v>1</v>
      </c>
      <c r="F403" s="156" t="s">
        <v>569</v>
      </c>
      <c r="H403" s="155" t="s">
        <v>1</v>
      </c>
      <c r="I403" s="157"/>
      <c r="L403" s="153"/>
      <c r="M403" s="158"/>
      <c r="T403" s="159"/>
      <c r="AT403" s="155" t="s">
        <v>323</v>
      </c>
      <c r="AU403" s="155" t="s">
        <v>88</v>
      </c>
      <c r="AV403" s="12" t="s">
        <v>21</v>
      </c>
      <c r="AW403" s="12" t="s">
        <v>35</v>
      </c>
      <c r="AX403" s="12" t="s">
        <v>79</v>
      </c>
      <c r="AY403" s="155" t="s">
        <v>317</v>
      </c>
    </row>
    <row r="404" spans="2:51" s="13" customFormat="1" ht="11.25">
      <c r="B404" s="160"/>
      <c r="D404" s="154" t="s">
        <v>323</v>
      </c>
      <c r="E404" s="161" t="s">
        <v>1</v>
      </c>
      <c r="F404" s="162" t="s">
        <v>570</v>
      </c>
      <c r="H404" s="163">
        <v>17.605</v>
      </c>
      <c r="I404" s="164"/>
      <c r="L404" s="160"/>
      <c r="M404" s="165"/>
      <c r="T404" s="166"/>
      <c r="AT404" s="161" t="s">
        <v>323</v>
      </c>
      <c r="AU404" s="161" t="s">
        <v>88</v>
      </c>
      <c r="AV404" s="13" t="s">
        <v>88</v>
      </c>
      <c r="AW404" s="13" t="s">
        <v>35</v>
      </c>
      <c r="AX404" s="13" t="s">
        <v>79</v>
      </c>
      <c r="AY404" s="161" t="s">
        <v>317</v>
      </c>
    </row>
    <row r="405" spans="2:51" s="13" customFormat="1" ht="11.25">
      <c r="B405" s="160"/>
      <c r="D405" s="154" t="s">
        <v>323</v>
      </c>
      <c r="E405" s="161" t="s">
        <v>1</v>
      </c>
      <c r="F405" s="162" t="s">
        <v>571</v>
      </c>
      <c r="H405" s="163">
        <v>0.635</v>
      </c>
      <c r="I405" s="164"/>
      <c r="L405" s="160"/>
      <c r="M405" s="165"/>
      <c r="T405" s="166"/>
      <c r="AT405" s="161" t="s">
        <v>323</v>
      </c>
      <c r="AU405" s="161" t="s">
        <v>88</v>
      </c>
      <c r="AV405" s="13" t="s">
        <v>88</v>
      </c>
      <c r="AW405" s="13" t="s">
        <v>35</v>
      </c>
      <c r="AX405" s="13" t="s">
        <v>79</v>
      </c>
      <c r="AY405" s="161" t="s">
        <v>317</v>
      </c>
    </row>
    <row r="406" spans="2:51" s="13" customFormat="1" ht="11.25">
      <c r="B406" s="160"/>
      <c r="D406" s="154" t="s">
        <v>323</v>
      </c>
      <c r="E406" s="161" t="s">
        <v>1</v>
      </c>
      <c r="F406" s="162" t="s">
        <v>572</v>
      </c>
      <c r="H406" s="163">
        <v>2.996</v>
      </c>
      <c r="I406" s="164"/>
      <c r="L406" s="160"/>
      <c r="M406" s="165"/>
      <c r="T406" s="166"/>
      <c r="AT406" s="161" t="s">
        <v>323</v>
      </c>
      <c r="AU406" s="161" t="s">
        <v>88</v>
      </c>
      <c r="AV406" s="13" t="s">
        <v>88</v>
      </c>
      <c r="AW406" s="13" t="s">
        <v>35</v>
      </c>
      <c r="AX406" s="13" t="s">
        <v>79</v>
      </c>
      <c r="AY406" s="161" t="s">
        <v>317</v>
      </c>
    </row>
    <row r="407" spans="2:51" s="15" customFormat="1" ht="11.25">
      <c r="B407" s="174"/>
      <c r="D407" s="154" t="s">
        <v>323</v>
      </c>
      <c r="E407" s="175" t="s">
        <v>129</v>
      </c>
      <c r="F407" s="176" t="s">
        <v>334</v>
      </c>
      <c r="H407" s="177">
        <v>782.558</v>
      </c>
      <c r="I407" s="178"/>
      <c r="L407" s="174"/>
      <c r="M407" s="179"/>
      <c r="T407" s="180"/>
      <c r="AT407" s="175" t="s">
        <v>323</v>
      </c>
      <c r="AU407" s="175" t="s">
        <v>88</v>
      </c>
      <c r="AV407" s="15" t="s">
        <v>219</v>
      </c>
      <c r="AW407" s="15" t="s">
        <v>35</v>
      </c>
      <c r="AX407" s="15" t="s">
        <v>21</v>
      </c>
      <c r="AY407" s="175" t="s">
        <v>317</v>
      </c>
    </row>
    <row r="408" spans="2:65" s="1" customFormat="1" ht="16.5" customHeight="1">
      <c r="B408" s="32"/>
      <c r="C408" s="181" t="s">
        <v>573</v>
      </c>
      <c r="D408" s="181" t="s">
        <v>574</v>
      </c>
      <c r="E408" s="182" t="s">
        <v>575</v>
      </c>
      <c r="F408" s="183" t="s">
        <v>576</v>
      </c>
      <c r="G408" s="184" t="s">
        <v>236</v>
      </c>
      <c r="H408" s="185">
        <v>1486.86</v>
      </c>
      <c r="I408" s="186"/>
      <c r="J408" s="187">
        <f>ROUND(I408*H408,1)</f>
        <v>0</v>
      </c>
      <c r="K408" s="188"/>
      <c r="L408" s="189"/>
      <c r="M408" s="190" t="s">
        <v>1</v>
      </c>
      <c r="N408" s="191" t="s">
        <v>44</v>
      </c>
      <c r="P408" s="149">
        <f>O408*H408</f>
        <v>0</v>
      </c>
      <c r="Q408" s="149">
        <v>0</v>
      </c>
      <c r="R408" s="149">
        <f>Q408*H408</f>
        <v>0</v>
      </c>
      <c r="S408" s="149">
        <v>0</v>
      </c>
      <c r="T408" s="150">
        <f>S408*H408</f>
        <v>0</v>
      </c>
      <c r="AR408" s="151" t="s">
        <v>252</v>
      </c>
      <c r="AT408" s="151" t="s">
        <v>574</v>
      </c>
      <c r="AU408" s="151" t="s">
        <v>88</v>
      </c>
      <c r="AY408" s="17" t="s">
        <v>317</v>
      </c>
      <c r="BE408" s="152">
        <f>IF(N408="základní",J408,0)</f>
        <v>0</v>
      </c>
      <c r="BF408" s="152">
        <f>IF(N408="snížená",J408,0)</f>
        <v>0</v>
      </c>
      <c r="BG408" s="152">
        <f>IF(N408="zákl. přenesená",J408,0)</f>
        <v>0</v>
      </c>
      <c r="BH408" s="152">
        <f>IF(N408="sníž. přenesená",J408,0)</f>
        <v>0</v>
      </c>
      <c r="BI408" s="152">
        <f>IF(N408="nulová",J408,0)</f>
        <v>0</v>
      </c>
      <c r="BJ408" s="17" t="s">
        <v>21</v>
      </c>
      <c r="BK408" s="152">
        <f>ROUND(I408*H408,1)</f>
        <v>0</v>
      </c>
      <c r="BL408" s="17" t="s">
        <v>219</v>
      </c>
      <c r="BM408" s="151" t="s">
        <v>577</v>
      </c>
    </row>
    <row r="409" spans="2:51" s="13" customFormat="1" ht="11.25">
      <c r="B409" s="160"/>
      <c r="D409" s="154" t="s">
        <v>323</v>
      </c>
      <c r="E409" s="161" t="s">
        <v>1</v>
      </c>
      <c r="F409" s="162" t="s">
        <v>578</v>
      </c>
      <c r="H409" s="163">
        <v>1486.86</v>
      </c>
      <c r="I409" s="164"/>
      <c r="L409" s="160"/>
      <c r="M409" s="165"/>
      <c r="T409" s="166"/>
      <c r="AT409" s="161" t="s">
        <v>323</v>
      </c>
      <c r="AU409" s="161" t="s">
        <v>88</v>
      </c>
      <c r="AV409" s="13" t="s">
        <v>88</v>
      </c>
      <c r="AW409" s="13" t="s">
        <v>35</v>
      </c>
      <c r="AX409" s="13" t="s">
        <v>79</v>
      </c>
      <c r="AY409" s="161" t="s">
        <v>317</v>
      </c>
    </row>
    <row r="410" spans="2:51" s="15" customFormat="1" ht="11.25">
      <c r="B410" s="174"/>
      <c r="D410" s="154" t="s">
        <v>323</v>
      </c>
      <c r="E410" s="175" t="s">
        <v>1</v>
      </c>
      <c r="F410" s="176" t="s">
        <v>334</v>
      </c>
      <c r="H410" s="177">
        <v>1486.86</v>
      </c>
      <c r="I410" s="178"/>
      <c r="L410" s="174"/>
      <c r="M410" s="179"/>
      <c r="T410" s="180"/>
      <c r="AT410" s="175" t="s">
        <v>323</v>
      </c>
      <c r="AU410" s="175" t="s">
        <v>88</v>
      </c>
      <c r="AV410" s="15" t="s">
        <v>219</v>
      </c>
      <c r="AW410" s="15" t="s">
        <v>35</v>
      </c>
      <c r="AX410" s="15" t="s">
        <v>21</v>
      </c>
      <c r="AY410" s="175" t="s">
        <v>317</v>
      </c>
    </row>
    <row r="411" spans="2:65" s="1" customFormat="1" ht="24.2" customHeight="1">
      <c r="B411" s="32"/>
      <c r="C411" s="139" t="s">
        <v>579</v>
      </c>
      <c r="D411" s="139" t="s">
        <v>319</v>
      </c>
      <c r="E411" s="140" t="s">
        <v>580</v>
      </c>
      <c r="F411" s="141" t="s">
        <v>581</v>
      </c>
      <c r="G411" s="142" t="s">
        <v>107</v>
      </c>
      <c r="H411" s="143">
        <v>1869.93</v>
      </c>
      <c r="I411" s="144"/>
      <c r="J411" s="145">
        <f>ROUND(I411*H411,1)</f>
        <v>0</v>
      </c>
      <c r="K411" s="146"/>
      <c r="L411" s="32"/>
      <c r="M411" s="147" t="s">
        <v>1</v>
      </c>
      <c r="N411" s="148" t="s">
        <v>44</v>
      </c>
      <c r="P411" s="149">
        <f>O411*H411</f>
        <v>0</v>
      </c>
      <c r="Q411" s="149">
        <v>0</v>
      </c>
      <c r="R411" s="149">
        <f>Q411*H411</f>
        <v>0</v>
      </c>
      <c r="S411" s="149">
        <v>0</v>
      </c>
      <c r="T411" s="150">
        <f>S411*H411</f>
        <v>0</v>
      </c>
      <c r="AR411" s="151" t="s">
        <v>219</v>
      </c>
      <c r="AT411" s="151" t="s">
        <v>319</v>
      </c>
      <c r="AU411" s="151" t="s">
        <v>88</v>
      </c>
      <c r="AY411" s="17" t="s">
        <v>317</v>
      </c>
      <c r="BE411" s="152">
        <f>IF(N411="základní",J411,0)</f>
        <v>0</v>
      </c>
      <c r="BF411" s="152">
        <f>IF(N411="snížená",J411,0)</f>
        <v>0</v>
      </c>
      <c r="BG411" s="152">
        <f>IF(N411="zákl. přenesená",J411,0)</f>
        <v>0</v>
      </c>
      <c r="BH411" s="152">
        <f>IF(N411="sníž. přenesená",J411,0)</f>
        <v>0</v>
      </c>
      <c r="BI411" s="152">
        <f>IF(N411="nulová",J411,0)</f>
        <v>0</v>
      </c>
      <c r="BJ411" s="17" t="s">
        <v>21</v>
      </c>
      <c r="BK411" s="152">
        <f>ROUND(I411*H411,1)</f>
        <v>0</v>
      </c>
      <c r="BL411" s="17" t="s">
        <v>219</v>
      </c>
      <c r="BM411" s="151" t="s">
        <v>582</v>
      </c>
    </row>
    <row r="412" spans="2:51" s="12" customFormat="1" ht="11.25">
      <c r="B412" s="153"/>
      <c r="D412" s="154" t="s">
        <v>323</v>
      </c>
      <c r="E412" s="155" t="s">
        <v>1</v>
      </c>
      <c r="F412" s="156" t="s">
        <v>583</v>
      </c>
      <c r="H412" s="155" t="s">
        <v>1</v>
      </c>
      <c r="I412" s="157"/>
      <c r="L412" s="153"/>
      <c r="M412" s="158"/>
      <c r="T412" s="159"/>
      <c r="AT412" s="155" t="s">
        <v>323</v>
      </c>
      <c r="AU412" s="155" t="s">
        <v>88</v>
      </c>
      <c r="AV412" s="12" t="s">
        <v>21</v>
      </c>
      <c r="AW412" s="12" t="s">
        <v>35</v>
      </c>
      <c r="AX412" s="12" t="s">
        <v>79</v>
      </c>
      <c r="AY412" s="155" t="s">
        <v>317</v>
      </c>
    </row>
    <row r="413" spans="2:51" s="13" customFormat="1" ht="11.25">
      <c r="B413" s="160"/>
      <c r="D413" s="154" t="s">
        <v>323</v>
      </c>
      <c r="E413" s="161" t="s">
        <v>1</v>
      </c>
      <c r="F413" s="162" t="s">
        <v>105</v>
      </c>
      <c r="H413" s="163">
        <v>3364.84</v>
      </c>
      <c r="I413" s="164"/>
      <c r="L413" s="160"/>
      <c r="M413" s="165"/>
      <c r="T413" s="166"/>
      <c r="AT413" s="161" t="s">
        <v>323</v>
      </c>
      <c r="AU413" s="161" t="s">
        <v>88</v>
      </c>
      <c r="AV413" s="13" t="s">
        <v>88</v>
      </c>
      <c r="AW413" s="13" t="s">
        <v>35</v>
      </c>
      <c r="AX413" s="13" t="s">
        <v>79</v>
      </c>
      <c r="AY413" s="161" t="s">
        <v>317</v>
      </c>
    </row>
    <row r="414" spans="2:51" s="14" customFormat="1" ht="11.25">
      <c r="B414" s="167"/>
      <c r="D414" s="154" t="s">
        <v>323</v>
      </c>
      <c r="E414" s="168" t="s">
        <v>1</v>
      </c>
      <c r="F414" s="169" t="s">
        <v>333</v>
      </c>
      <c r="H414" s="170">
        <v>3364.84</v>
      </c>
      <c r="I414" s="171"/>
      <c r="L414" s="167"/>
      <c r="M414" s="172"/>
      <c r="T414" s="173"/>
      <c r="AT414" s="168" t="s">
        <v>323</v>
      </c>
      <c r="AU414" s="168" t="s">
        <v>88</v>
      </c>
      <c r="AV414" s="14" t="s">
        <v>190</v>
      </c>
      <c r="AW414" s="14" t="s">
        <v>35</v>
      </c>
      <c r="AX414" s="14" t="s">
        <v>79</v>
      </c>
      <c r="AY414" s="168" t="s">
        <v>317</v>
      </c>
    </row>
    <row r="415" spans="2:51" s="12" customFormat="1" ht="11.25">
      <c r="B415" s="153"/>
      <c r="D415" s="154" t="s">
        <v>323</v>
      </c>
      <c r="E415" s="155" t="s">
        <v>1</v>
      </c>
      <c r="F415" s="156" t="s">
        <v>584</v>
      </c>
      <c r="H415" s="155" t="s">
        <v>1</v>
      </c>
      <c r="I415" s="157"/>
      <c r="L415" s="153"/>
      <c r="M415" s="158"/>
      <c r="T415" s="159"/>
      <c r="AT415" s="155" t="s">
        <v>323</v>
      </c>
      <c r="AU415" s="155" t="s">
        <v>88</v>
      </c>
      <c r="AV415" s="12" t="s">
        <v>21</v>
      </c>
      <c r="AW415" s="12" t="s">
        <v>35</v>
      </c>
      <c r="AX415" s="12" t="s">
        <v>79</v>
      </c>
      <c r="AY415" s="155" t="s">
        <v>317</v>
      </c>
    </row>
    <row r="416" spans="2:51" s="13" customFormat="1" ht="11.25">
      <c r="B416" s="160"/>
      <c r="D416" s="154" t="s">
        <v>323</v>
      </c>
      <c r="E416" s="161" t="s">
        <v>1</v>
      </c>
      <c r="F416" s="162" t="s">
        <v>585</v>
      </c>
      <c r="H416" s="163">
        <v>-156.819</v>
      </c>
      <c r="I416" s="164"/>
      <c r="L416" s="160"/>
      <c r="M416" s="165"/>
      <c r="T416" s="166"/>
      <c r="AT416" s="161" t="s">
        <v>323</v>
      </c>
      <c r="AU416" s="161" t="s">
        <v>88</v>
      </c>
      <c r="AV416" s="13" t="s">
        <v>88</v>
      </c>
      <c r="AW416" s="13" t="s">
        <v>35</v>
      </c>
      <c r="AX416" s="13" t="s">
        <v>79</v>
      </c>
      <c r="AY416" s="161" t="s">
        <v>317</v>
      </c>
    </row>
    <row r="417" spans="2:51" s="12" customFormat="1" ht="11.25">
      <c r="B417" s="153"/>
      <c r="D417" s="154" t="s">
        <v>323</v>
      </c>
      <c r="E417" s="155" t="s">
        <v>1</v>
      </c>
      <c r="F417" s="156" t="s">
        <v>586</v>
      </c>
      <c r="H417" s="155" t="s">
        <v>1</v>
      </c>
      <c r="I417" s="157"/>
      <c r="L417" s="153"/>
      <c r="M417" s="158"/>
      <c r="T417" s="159"/>
      <c r="AT417" s="155" t="s">
        <v>323</v>
      </c>
      <c r="AU417" s="155" t="s">
        <v>88</v>
      </c>
      <c r="AV417" s="12" t="s">
        <v>21</v>
      </c>
      <c r="AW417" s="12" t="s">
        <v>35</v>
      </c>
      <c r="AX417" s="12" t="s">
        <v>79</v>
      </c>
      <c r="AY417" s="155" t="s">
        <v>317</v>
      </c>
    </row>
    <row r="418" spans="2:51" s="13" customFormat="1" ht="11.25">
      <c r="B418" s="160"/>
      <c r="D418" s="154" t="s">
        <v>323</v>
      </c>
      <c r="E418" s="161" t="s">
        <v>1</v>
      </c>
      <c r="F418" s="162" t="s">
        <v>587</v>
      </c>
      <c r="H418" s="163">
        <v>-27.947</v>
      </c>
      <c r="I418" s="164"/>
      <c r="L418" s="160"/>
      <c r="M418" s="165"/>
      <c r="T418" s="166"/>
      <c r="AT418" s="161" t="s">
        <v>323</v>
      </c>
      <c r="AU418" s="161" t="s">
        <v>88</v>
      </c>
      <c r="AV418" s="13" t="s">
        <v>88</v>
      </c>
      <c r="AW418" s="13" t="s">
        <v>35</v>
      </c>
      <c r="AX418" s="13" t="s">
        <v>79</v>
      </c>
      <c r="AY418" s="161" t="s">
        <v>317</v>
      </c>
    </row>
    <row r="419" spans="2:51" s="12" customFormat="1" ht="11.25">
      <c r="B419" s="153"/>
      <c r="D419" s="154" t="s">
        <v>323</v>
      </c>
      <c r="E419" s="155" t="s">
        <v>1</v>
      </c>
      <c r="F419" s="156" t="s">
        <v>588</v>
      </c>
      <c r="H419" s="155" t="s">
        <v>1</v>
      </c>
      <c r="I419" s="157"/>
      <c r="L419" s="153"/>
      <c r="M419" s="158"/>
      <c r="T419" s="159"/>
      <c r="AT419" s="155" t="s">
        <v>323</v>
      </c>
      <c r="AU419" s="155" t="s">
        <v>88</v>
      </c>
      <c r="AV419" s="12" t="s">
        <v>21</v>
      </c>
      <c r="AW419" s="12" t="s">
        <v>35</v>
      </c>
      <c r="AX419" s="12" t="s">
        <v>79</v>
      </c>
      <c r="AY419" s="155" t="s">
        <v>317</v>
      </c>
    </row>
    <row r="420" spans="2:51" s="13" customFormat="1" ht="11.25">
      <c r="B420" s="160"/>
      <c r="D420" s="154" t="s">
        <v>323</v>
      </c>
      <c r="E420" s="161" t="s">
        <v>1</v>
      </c>
      <c r="F420" s="162" t="s">
        <v>589</v>
      </c>
      <c r="H420" s="163">
        <v>-8.775</v>
      </c>
      <c r="I420" s="164"/>
      <c r="L420" s="160"/>
      <c r="M420" s="165"/>
      <c r="T420" s="166"/>
      <c r="AT420" s="161" t="s">
        <v>323</v>
      </c>
      <c r="AU420" s="161" t="s">
        <v>88</v>
      </c>
      <c r="AV420" s="13" t="s">
        <v>88</v>
      </c>
      <c r="AW420" s="13" t="s">
        <v>35</v>
      </c>
      <c r="AX420" s="13" t="s">
        <v>79</v>
      </c>
      <c r="AY420" s="161" t="s">
        <v>317</v>
      </c>
    </row>
    <row r="421" spans="2:51" s="12" customFormat="1" ht="11.25">
      <c r="B421" s="153"/>
      <c r="D421" s="154" t="s">
        <v>323</v>
      </c>
      <c r="E421" s="155" t="s">
        <v>1</v>
      </c>
      <c r="F421" s="156" t="s">
        <v>590</v>
      </c>
      <c r="H421" s="155" t="s">
        <v>1</v>
      </c>
      <c r="I421" s="157"/>
      <c r="L421" s="153"/>
      <c r="M421" s="158"/>
      <c r="T421" s="159"/>
      <c r="AT421" s="155" t="s">
        <v>323</v>
      </c>
      <c r="AU421" s="155" t="s">
        <v>88</v>
      </c>
      <c r="AV421" s="12" t="s">
        <v>21</v>
      </c>
      <c r="AW421" s="12" t="s">
        <v>35</v>
      </c>
      <c r="AX421" s="12" t="s">
        <v>79</v>
      </c>
      <c r="AY421" s="155" t="s">
        <v>317</v>
      </c>
    </row>
    <row r="422" spans="2:51" s="13" customFormat="1" ht="11.25">
      <c r="B422" s="160"/>
      <c r="D422" s="154" t="s">
        <v>323</v>
      </c>
      <c r="E422" s="161" t="s">
        <v>1</v>
      </c>
      <c r="F422" s="162" t="s">
        <v>591</v>
      </c>
      <c r="H422" s="163">
        <v>-782.558</v>
      </c>
      <c r="I422" s="164"/>
      <c r="L422" s="160"/>
      <c r="M422" s="165"/>
      <c r="T422" s="166"/>
      <c r="AT422" s="161" t="s">
        <v>323</v>
      </c>
      <c r="AU422" s="161" t="s">
        <v>88</v>
      </c>
      <c r="AV422" s="13" t="s">
        <v>88</v>
      </c>
      <c r="AW422" s="13" t="s">
        <v>35</v>
      </c>
      <c r="AX422" s="13" t="s">
        <v>79</v>
      </c>
      <c r="AY422" s="161" t="s">
        <v>317</v>
      </c>
    </row>
    <row r="423" spans="2:51" s="12" customFormat="1" ht="11.25">
      <c r="B423" s="153"/>
      <c r="D423" s="154" t="s">
        <v>323</v>
      </c>
      <c r="E423" s="155" t="s">
        <v>1</v>
      </c>
      <c r="F423" s="156" t="s">
        <v>592</v>
      </c>
      <c r="H423" s="155" t="s">
        <v>1</v>
      </c>
      <c r="I423" s="157"/>
      <c r="L423" s="153"/>
      <c r="M423" s="158"/>
      <c r="T423" s="159"/>
      <c r="AT423" s="155" t="s">
        <v>323</v>
      </c>
      <c r="AU423" s="155" t="s">
        <v>88</v>
      </c>
      <c r="AV423" s="12" t="s">
        <v>21</v>
      </c>
      <c r="AW423" s="12" t="s">
        <v>35</v>
      </c>
      <c r="AX423" s="12" t="s">
        <v>79</v>
      </c>
      <c r="AY423" s="155" t="s">
        <v>317</v>
      </c>
    </row>
    <row r="424" spans="2:51" s="13" customFormat="1" ht="11.25">
      <c r="B424" s="160"/>
      <c r="D424" s="154" t="s">
        <v>323</v>
      </c>
      <c r="E424" s="161" t="s">
        <v>1</v>
      </c>
      <c r="F424" s="162" t="s">
        <v>593</v>
      </c>
      <c r="H424" s="163">
        <v>-0.107</v>
      </c>
      <c r="I424" s="164"/>
      <c r="L424" s="160"/>
      <c r="M424" s="165"/>
      <c r="T424" s="166"/>
      <c r="AT424" s="161" t="s">
        <v>323</v>
      </c>
      <c r="AU424" s="161" t="s">
        <v>88</v>
      </c>
      <c r="AV424" s="13" t="s">
        <v>88</v>
      </c>
      <c r="AW424" s="13" t="s">
        <v>35</v>
      </c>
      <c r="AX424" s="13" t="s">
        <v>79</v>
      </c>
      <c r="AY424" s="161" t="s">
        <v>317</v>
      </c>
    </row>
    <row r="425" spans="2:51" s="13" customFormat="1" ht="11.25">
      <c r="B425" s="160"/>
      <c r="D425" s="154" t="s">
        <v>323</v>
      </c>
      <c r="E425" s="161" t="s">
        <v>1</v>
      </c>
      <c r="F425" s="162" t="s">
        <v>594</v>
      </c>
      <c r="H425" s="163">
        <v>-61.017</v>
      </c>
      <c r="I425" s="164"/>
      <c r="L425" s="160"/>
      <c r="M425" s="165"/>
      <c r="T425" s="166"/>
      <c r="AT425" s="161" t="s">
        <v>323</v>
      </c>
      <c r="AU425" s="161" t="s">
        <v>88</v>
      </c>
      <c r="AV425" s="13" t="s">
        <v>88</v>
      </c>
      <c r="AW425" s="13" t="s">
        <v>35</v>
      </c>
      <c r="AX425" s="13" t="s">
        <v>79</v>
      </c>
      <c r="AY425" s="161" t="s">
        <v>317</v>
      </c>
    </row>
    <row r="426" spans="2:51" s="12" customFormat="1" ht="11.25">
      <c r="B426" s="153"/>
      <c r="D426" s="154" t="s">
        <v>323</v>
      </c>
      <c r="E426" s="155" t="s">
        <v>1</v>
      </c>
      <c r="F426" s="156" t="s">
        <v>595</v>
      </c>
      <c r="H426" s="155" t="s">
        <v>1</v>
      </c>
      <c r="I426" s="157"/>
      <c r="L426" s="153"/>
      <c r="M426" s="158"/>
      <c r="T426" s="159"/>
      <c r="AT426" s="155" t="s">
        <v>323</v>
      </c>
      <c r="AU426" s="155" t="s">
        <v>88</v>
      </c>
      <c r="AV426" s="12" t="s">
        <v>21</v>
      </c>
      <c r="AW426" s="12" t="s">
        <v>35</v>
      </c>
      <c r="AX426" s="12" t="s">
        <v>79</v>
      </c>
      <c r="AY426" s="155" t="s">
        <v>317</v>
      </c>
    </row>
    <row r="427" spans="2:51" s="13" customFormat="1" ht="11.25">
      <c r="B427" s="160"/>
      <c r="D427" s="154" t="s">
        <v>323</v>
      </c>
      <c r="E427" s="161" t="s">
        <v>1</v>
      </c>
      <c r="F427" s="162" t="s">
        <v>596</v>
      </c>
      <c r="H427" s="163">
        <v>-116.331</v>
      </c>
      <c r="I427" s="164"/>
      <c r="L427" s="160"/>
      <c r="M427" s="165"/>
      <c r="T427" s="166"/>
      <c r="AT427" s="161" t="s">
        <v>323</v>
      </c>
      <c r="AU427" s="161" t="s">
        <v>88</v>
      </c>
      <c r="AV427" s="13" t="s">
        <v>88</v>
      </c>
      <c r="AW427" s="13" t="s">
        <v>35</v>
      </c>
      <c r="AX427" s="13" t="s">
        <v>79</v>
      </c>
      <c r="AY427" s="161" t="s">
        <v>317</v>
      </c>
    </row>
    <row r="428" spans="2:51" s="12" customFormat="1" ht="11.25">
      <c r="B428" s="153"/>
      <c r="D428" s="154" t="s">
        <v>323</v>
      </c>
      <c r="E428" s="155" t="s">
        <v>1</v>
      </c>
      <c r="F428" s="156" t="s">
        <v>597</v>
      </c>
      <c r="H428" s="155" t="s">
        <v>1</v>
      </c>
      <c r="I428" s="157"/>
      <c r="L428" s="153"/>
      <c r="M428" s="158"/>
      <c r="T428" s="159"/>
      <c r="AT428" s="155" t="s">
        <v>323</v>
      </c>
      <c r="AU428" s="155" t="s">
        <v>88</v>
      </c>
      <c r="AV428" s="12" t="s">
        <v>21</v>
      </c>
      <c r="AW428" s="12" t="s">
        <v>35</v>
      </c>
      <c r="AX428" s="12" t="s">
        <v>79</v>
      </c>
      <c r="AY428" s="155" t="s">
        <v>317</v>
      </c>
    </row>
    <row r="429" spans="2:51" s="13" customFormat="1" ht="11.25">
      <c r="B429" s="160"/>
      <c r="D429" s="154" t="s">
        <v>323</v>
      </c>
      <c r="E429" s="161" t="s">
        <v>1</v>
      </c>
      <c r="F429" s="162" t="s">
        <v>598</v>
      </c>
      <c r="H429" s="163">
        <v>-109.385</v>
      </c>
      <c r="I429" s="164"/>
      <c r="L429" s="160"/>
      <c r="M429" s="165"/>
      <c r="T429" s="166"/>
      <c r="AT429" s="161" t="s">
        <v>323</v>
      </c>
      <c r="AU429" s="161" t="s">
        <v>88</v>
      </c>
      <c r="AV429" s="13" t="s">
        <v>88</v>
      </c>
      <c r="AW429" s="13" t="s">
        <v>35</v>
      </c>
      <c r="AX429" s="13" t="s">
        <v>79</v>
      </c>
      <c r="AY429" s="161" t="s">
        <v>317</v>
      </c>
    </row>
    <row r="430" spans="2:51" s="13" customFormat="1" ht="11.25">
      <c r="B430" s="160"/>
      <c r="D430" s="154" t="s">
        <v>323</v>
      </c>
      <c r="E430" s="161" t="s">
        <v>1</v>
      </c>
      <c r="F430" s="162" t="s">
        <v>599</v>
      </c>
      <c r="H430" s="163">
        <v>-203.218</v>
      </c>
      <c r="I430" s="164"/>
      <c r="L430" s="160"/>
      <c r="M430" s="165"/>
      <c r="T430" s="166"/>
      <c r="AT430" s="161" t="s">
        <v>323</v>
      </c>
      <c r="AU430" s="161" t="s">
        <v>88</v>
      </c>
      <c r="AV430" s="13" t="s">
        <v>88</v>
      </c>
      <c r="AW430" s="13" t="s">
        <v>35</v>
      </c>
      <c r="AX430" s="13" t="s">
        <v>79</v>
      </c>
      <c r="AY430" s="161" t="s">
        <v>317</v>
      </c>
    </row>
    <row r="431" spans="2:51" s="13" customFormat="1" ht="11.25">
      <c r="B431" s="160"/>
      <c r="D431" s="154" t="s">
        <v>323</v>
      </c>
      <c r="E431" s="161" t="s">
        <v>1</v>
      </c>
      <c r="F431" s="162" t="s">
        <v>600</v>
      </c>
      <c r="H431" s="163">
        <v>-28.753</v>
      </c>
      <c r="I431" s="164"/>
      <c r="L431" s="160"/>
      <c r="M431" s="165"/>
      <c r="T431" s="166"/>
      <c r="AT431" s="161" t="s">
        <v>323</v>
      </c>
      <c r="AU431" s="161" t="s">
        <v>88</v>
      </c>
      <c r="AV431" s="13" t="s">
        <v>88</v>
      </c>
      <c r="AW431" s="13" t="s">
        <v>35</v>
      </c>
      <c r="AX431" s="13" t="s">
        <v>79</v>
      </c>
      <c r="AY431" s="161" t="s">
        <v>317</v>
      </c>
    </row>
    <row r="432" spans="2:51" s="14" customFormat="1" ht="11.25">
      <c r="B432" s="167"/>
      <c r="D432" s="154" t="s">
        <v>323</v>
      </c>
      <c r="E432" s="168" t="s">
        <v>1</v>
      </c>
      <c r="F432" s="169" t="s">
        <v>333</v>
      </c>
      <c r="H432" s="170">
        <v>-1494.91</v>
      </c>
      <c r="I432" s="171"/>
      <c r="L432" s="167"/>
      <c r="M432" s="172"/>
      <c r="T432" s="173"/>
      <c r="AT432" s="168" t="s">
        <v>323</v>
      </c>
      <c r="AU432" s="168" t="s">
        <v>88</v>
      </c>
      <c r="AV432" s="14" t="s">
        <v>190</v>
      </c>
      <c r="AW432" s="14" t="s">
        <v>35</v>
      </c>
      <c r="AX432" s="14" t="s">
        <v>79</v>
      </c>
      <c r="AY432" s="168" t="s">
        <v>317</v>
      </c>
    </row>
    <row r="433" spans="2:51" s="15" customFormat="1" ht="11.25">
      <c r="B433" s="174"/>
      <c r="D433" s="154" t="s">
        <v>323</v>
      </c>
      <c r="E433" s="175" t="s">
        <v>132</v>
      </c>
      <c r="F433" s="176" t="s">
        <v>334</v>
      </c>
      <c r="H433" s="177">
        <v>1869.93</v>
      </c>
      <c r="I433" s="178"/>
      <c r="L433" s="174"/>
      <c r="M433" s="179"/>
      <c r="T433" s="180"/>
      <c r="AT433" s="175" t="s">
        <v>323</v>
      </c>
      <c r="AU433" s="175" t="s">
        <v>88</v>
      </c>
      <c r="AV433" s="15" t="s">
        <v>219</v>
      </c>
      <c r="AW433" s="15" t="s">
        <v>35</v>
      </c>
      <c r="AX433" s="15" t="s">
        <v>21</v>
      </c>
      <c r="AY433" s="175" t="s">
        <v>317</v>
      </c>
    </row>
    <row r="434" spans="2:65" s="1" customFormat="1" ht="16.5" customHeight="1">
      <c r="B434" s="32"/>
      <c r="C434" s="181" t="s">
        <v>255</v>
      </c>
      <c r="D434" s="181" t="s">
        <v>574</v>
      </c>
      <c r="E434" s="182" t="s">
        <v>601</v>
      </c>
      <c r="F434" s="183" t="s">
        <v>602</v>
      </c>
      <c r="G434" s="184" t="s">
        <v>236</v>
      </c>
      <c r="H434" s="185">
        <v>540.755</v>
      </c>
      <c r="I434" s="186"/>
      <c r="J434" s="187">
        <f>ROUND(I434*H434,1)</f>
        <v>0</v>
      </c>
      <c r="K434" s="188"/>
      <c r="L434" s="189"/>
      <c r="M434" s="190" t="s">
        <v>1</v>
      </c>
      <c r="N434" s="191" t="s">
        <v>44</v>
      </c>
      <c r="P434" s="149">
        <f>O434*H434</f>
        <v>0</v>
      </c>
      <c r="Q434" s="149">
        <v>0</v>
      </c>
      <c r="R434" s="149">
        <f>Q434*H434</f>
        <v>0</v>
      </c>
      <c r="S434" s="149">
        <v>0</v>
      </c>
      <c r="T434" s="150">
        <f>S434*H434</f>
        <v>0</v>
      </c>
      <c r="AR434" s="151" t="s">
        <v>252</v>
      </c>
      <c r="AT434" s="151" t="s">
        <v>574</v>
      </c>
      <c r="AU434" s="151" t="s">
        <v>88</v>
      </c>
      <c r="AY434" s="17" t="s">
        <v>317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7" t="s">
        <v>21</v>
      </c>
      <c r="BK434" s="152">
        <f>ROUND(I434*H434,1)</f>
        <v>0</v>
      </c>
      <c r="BL434" s="17" t="s">
        <v>219</v>
      </c>
      <c r="BM434" s="151" t="s">
        <v>603</v>
      </c>
    </row>
    <row r="435" spans="2:51" s="12" customFormat="1" ht="22.5">
      <c r="B435" s="153"/>
      <c r="D435" s="154" t="s">
        <v>323</v>
      </c>
      <c r="E435" s="155" t="s">
        <v>1</v>
      </c>
      <c r="F435" s="156" t="s">
        <v>604</v>
      </c>
      <c r="H435" s="155" t="s">
        <v>1</v>
      </c>
      <c r="I435" s="157"/>
      <c r="L435" s="153"/>
      <c r="M435" s="158"/>
      <c r="T435" s="159"/>
      <c r="AT435" s="155" t="s">
        <v>323</v>
      </c>
      <c r="AU435" s="155" t="s">
        <v>88</v>
      </c>
      <c r="AV435" s="12" t="s">
        <v>21</v>
      </c>
      <c r="AW435" s="12" t="s">
        <v>35</v>
      </c>
      <c r="AX435" s="12" t="s">
        <v>79</v>
      </c>
      <c r="AY435" s="155" t="s">
        <v>317</v>
      </c>
    </row>
    <row r="436" spans="2:51" s="13" customFormat="1" ht="11.25">
      <c r="B436" s="160"/>
      <c r="D436" s="154" t="s">
        <v>323</v>
      </c>
      <c r="E436" s="161" t="s">
        <v>1</v>
      </c>
      <c r="F436" s="162" t="s">
        <v>605</v>
      </c>
      <c r="H436" s="163">
        <v>371.909</v>
      </c>
      <c r="I436" s="164"/>
      <c r="L436" s="160"/>
      <c r="M436" s="165"/>
      <c r="T436" s="166"/>
      <c r="AT436" s="161" t="s">
        <v>323</v>
      </c>
      <c r="AU436" s="161" t="s">
        <v>88</v>
      </c>
      <c r="AV436" s="13" t="s">
        <v>88</v>
      </c>
      <c r="AW436" s="13" t="s">
        <v>35</v>
      </c>
      <c r="AX436" s="13" t="s">
        <v>79</v>
      </c>
      <c r="AY436" s="161" t="s">
        <v>317</v>
      </c>
    </row>
    <row r="437" spans="2:51" s="14" customFormat="1" ht="11.25">
      <c r="B437" s="167"/>
      <c r="D437" s="154" t="s">
        <v>323</v>
      </c>
      <c r="E437" s="168" t="s">
        <v>141</v>
      </c>
      <c r="F437" s="169" t="s">
        <v>333</v>
      </c>
      <c r="H437" s="170">
        <v>371.909</v>
      </c>
      <c r="I437" s="171"/>
      <c r="L437" s="167"/>
      <c r="M437" s="172"/>
      <c r="T437" s="173"/>
      <c r="AT437" s="168" t="s">
        <v>323</v>
      </c>
      <c r="AU437" s="168" t="s">
        <v>88</v>
      </c>
      <c r="AV437" s="14" t="s">
        <v>190</v>
      </c>
      <c r="AW437" s="14" t="s">
        <v>35</v>
      </c>
      <c r="AX437" s="14" t="s">
        <v>79</v>
      </c>
      <c r="AY437" s="168" t="s">
        <v>317</v>
      </c>
    </row>
    <row r="438" spans="2:51" s="12" customFormat="1" ht="22.5">
      <c r="B438" s="153"/>
      <c r="D438" s="154" t="s">
        <v>323</v>
      </c>
      <c r="E438" s="155" t="s">
        <v>1</v>
      </c>
      <c r="F438" s="156" t="s">
        <v>606</v>
      </c>
      <c r="H438" s="155" t="s">
        <v>1</v>
      </c>
      <c r="I438" s="157"/>
      <c r="L438" s="153"/>
      <c r="M438" s="158"/>
      <c r="T438" s="159"/>
      <c r="AT438" s="155" t="s">
        <v>323</v>
      </c>
      <c r="AU438" s="155" t="s">
        <v>88</v>
      </c>
      <c r="AV438" s="12" t="s">
        <v>21</v>
      </c>
      <c r="AW438" s="12" t="s">
        <v>35</v>
      </c>
      <c r="AX438" s="12" t="s">
        <v>79</v>
      </c>
      <c r="AY438" s="155" t="s">
        <v>317</v>
      </c>
    </row>
    <row r="439" spans="2:51" s="13" customFormat="1" ht="11.25">
      <c r="B439" s="160"/>
      <c r="D439" s="154" t="s">
        <v>323</v>
      </c>
      <c r="E439" s="161" t="s">
        <v>1</v>
      </c>
      <c r="F439" s="162" t="s">
        <v>607</v>
      </c>
      <c r="H439" s="163">
        <v>-87.301</v>
      </c>
      <c r="I439" s="164"/>
      <c r="L439" s="160"/>
      <c r="M439" s="165"/>
      <c r="T439" s="166"/>
      <c r="AT439" s="161" t="s">
        <v>323</v>
      </c>
      <c r="AU439" s="161" t="s">
        <v>88</v>
      </c>
      <c r="AV439" s="13" t="s">
        <v>88</v>
      </c>
      <c r="AW439" s="13" t="s">
        <v>35</v>
      </c>
      <c r="AX439" s="13" t="s">
        <v>79</v>
      </c>
      <c r="AY439" s="161" t="s">
        <v>317</v>
      </c>
    </row>
    <row r="440" spans="2:51" s="14" customFormat="1" ht="11.25">
      <c r="B440" s="167"/>
      <c r="D440" s="154" t="s">
        <v>323</v>
      </c>
      <c r="E440" s="168" t="s">
        <v>138</v>
      </c>
      <c r="F440" s="169" t="s">
        <v>333</v>
      </c>
      <c r="H440" s="170">
        <v>-87.301</v>
      </c>
      <c r="I440" s="171"/>
      <c r="L440" s="167"/>
      <c r="M440" s="172"/>
      <c r="T440" s="173"/>
      <c r="AT440" s="168" t="s">
        <v>323</v>
      </c>
      <c r="AU440" s="168" t="s">
        <v>88</v>
      </c>
      <c r="AV440" s="14" t="s">
        <v>190</v>
      </c>
      <c r="AW440" s="14" t="s">
        <v>35</v>
      </c>
      <c r="AX440" s="14" t="s">
        <v>79</v>
      </c>
      <c r="AY440" s="168" t="s">
        <v>317</v>
      </c>
    </row>
    <row r="441" spans="2:51" s="15" customFormat="1" ht="11.25">
      <c r="B441" s="174"/>
      <c r="D441" s="154" t="s">
        <v>323</v>
      </c>
      <c r="E441" s="175" t="s">
        <v>135</v>
      </c>
      <c r="F441" s="176" t="s">
        <v>334</v>
      </c>
      <c r="H441" s="177">
        <v>284.608</v>
      </c>
      <c r="I441" s="178"/>
      <c r="L441" s="174"/>
      <c r="M441" s="179"/>
      <c r="T441" s="180"/>
      <c r="AT441" s="175" t="s">
        <v>323</v>
      </c>
      <c r="AU441" s="175" t="s">
        <v>88</v>
      </c>
      <c r="AV441" s="15" t="s">
        <v>219</v>
      </c>
      <c r="AW441" s="15" t="s">
        <v>35</v>
      </c>
      <c r="AX441" s="15" t="s">
        <v>79</v>
      </c>
      <c r="AY441" s="175" t="s">
        <v>317</v>
      </c>
    </row>
    <row r="442" spans="2:51" s="12" customFormat="1" ht="11.25">
      <c r="B442" s="153"/>
      <c r="D442" s="154" t="s">
        <v>323</v>
      </c>
      <c r="E442" s="155" t="s">
        <v>1</v>
      </c>
      <c r="F442" s="156" t="s">
        <v>608</v>
      </c>
      <c r="H442" s="155" t="s">
        <v>1</v>
      </c>
      <c r="I442" s="157"/>
      <c r="L442" s="153"/>
      <c r="M442" s="158"/>
      <c r="T442" s="159"/>
      <c r="AT442" s="155" t="s">
        <v>323</v>
      </c>
      <c r="AU442" s="155" t="s">
        <v>88</v>
      </c>
      <c r="AV442" s="12" t="s">
        <v>21</v>
      </c>
      <c r="AW442" s="12" t="s">
        <v>35</v>
      </c>
      <c r="AX442" s="12" t="s">
        <v>79</v>
      </c>
      <c r="AY442" s="155" t="s">
        <v>317</v>
      </c>
    </row>
    <row r="443" spans="2:51" s="13" customFormat="1" ht="11.25">
      <c r="B443" s="160"/>
      <c r="D443" s="154" t="s">
        <v>323</v>
      </c>
      <c r="E443" s="161" t="s">
        <v>1</v>
      </c>
      <c r="F443" s="162" t="s">
        <v>609</v>
      </c>
      <c r="H443" s="163">
        <v>540.755</v>
      </c>
      <c r="I443" s="164"/>
      <c r="L443" s="160"/>
      <c r="M443" s="165"/>
      <c r="T443" s="166"/>
      <c r="AT443" s="161" t="s">
        <v>323</v>
      </c>
      <c r="AU443" s="161" t="s">
        <v>88</v>
      </c>
      <c r="AV443" s="13" t="s">
        <v>88</v>
      </c>
      <c r="AW443" s="13" t="s">
        <v>35</v>
      </c>
      <c r="AX443" s="13" t="s">
        <v>79</v>
      </c>
      <c r="AY443" s="161" t="s">
        <v>317</v>
      </c>
    </row>
    <row r="444" spans="2:51" s="14" customFormat="1" ht="11.25">
      <c r="B444" s="167"/>
      <c r="D444" s="154" t="s">
        <v>323</v>
      </c>
      <c r="E444" s="168" t="s">
        <v>1</v>
      </c>
      <c r="F444" s="169" t="s">
        <v>333</v>
      </c>
      <c r="H444" s="170">
        <v>540.755</v>
      </c>
      <c r="I444" s="171"/>
      <c r="L444" s="167"/>
      <c r="M444" s="172"/>
      <c r="T444" s="173"/>
      <c r="AT444" s="168" t="s">
        <v>323</v>
      </c>
      <c r="AU444" s="168" t="s">
        <v>88</v>
      </c>
      <c r="AV444" s="14" t="s">
        <v>190</v>
      </c>
      <c r="AW444" s="14" t="s">
        <v>35</v>
      </c>
      <c r="AX444" s="14" t="s">
        <v>21</v>
      </c>
      <c r="AY444" s="168" t="s">
        <v>317</v>
      </c>
    </row>
    <row r="445" spans="2:65" s="1" customFormat="1" ht="37.9" customHeight="1">
      <c r="B445" s="32"/>
      <c r="C445" s="139" t="s">
        <v>610</v>
      </c>
      <c r="D445" s="139" t="s">
        <v>319</v>
      </c>
      <c r="E445" s="140" t="s">
        <v>611</v>
      </c>
      <c r="F445" s="141" t="s">
        <v>612</v>
      </c>
      <c r="G445" s="142" t="s">
        <v>107</v>
      </c>
      <c r="H445" s="143">
        <v>951.122</v>
      </c>
      <c r="I445" s="144"/>
      <c r="J445" s="145">
        <f>ROUND(I445*H445,1)</f>
        <v>0</v>
      </c>
      <c r="K445" s="146"/>
      <c r="L445" s="32"/>
      <c r="M445" s="147" t="s">
        <v>1</v>
      </c>
      <c r="N445" s="148" t="s">
        <v>44</v>
      </c>
      <c r="P445" s="149">
        <f>O445*H445</f>
        <v>0</v>
      </c>
      <c r="Q445" s="149">
        <v>0</v>
      </c>
      <c r="R445" s="149">
        <f>Q445*H445</f>
        <v>0</v>
      </c>
      <c r="S445" s="149">
        <v>0</v>
      </c>
      <c r="T445" s="150">
        <f>S445*H445</f>
        <v>0</v>
      </c>
      <c r="AR445" s="151" t="s">
        <v>219</v>
      </c>
      <c r="AT445" s="151" t="s">
        <v>319</v>
      </c>
      <c r="AU445" s="151" t="s">
        <v>88</v>
      </c>
      <c r="AY445" s="17" t="s">
        <v>317</v>
      </c>
      <c r="BE445" s="152">
        <f>IF(N445="základní",J445,0)</f>
        <v>0</v>
      </c>
      <c r="BF445" s="152">
        <f>IF(N445="snížená",J445,0)</f>
        <v>0</v>
      </c>
      <c r="BG445" s="152">
        <f>IF(N445="zákl. přenesená",J445,0)</f>
        <v>0</v>
      </c>
      <c r="BH445" s="152">
        <f>IF(N445="sníž. přenesená",J445,0)</f>
        <v>0</v>
      </c>
      <c r="BI445" s="152">
        <f>IF(N445="nulová",J445,0)</f>
        <v>0</v>
      </c>
      <c r="BJ445" s="17" t="s">
        <v>21</v>
      </c>
      <c r="BK445" s="152">
        <f>ROUND(I445*H445,1)</f>
        <v>0</v>
      </c>
      <c r="BL445" s="17" t="s">
        <v>219</v>
      </c>
      <c r="BM445" s="151" t="s">
        <v>613</v>
      </c>
    </row>
    <row r="446" spans="2:51" s="12" customFormat="1" ht="11.25">
      <c r="B446" s="153"/>
      <c r="D446" s="154" t="s">
        <v>323</v>
      </c>
      <c r="E446" s="155" t="s">
        <v>1</v>
      </c>
      <c r="F446" s="156" t="s">
        <v>583</v>
      </c>
      <c r="H446" s="155" t="s">
        <v>1</v>
      </c>
      <c r="I446" s="157"/>
      <c r="L446" s="153"/>
      <c r="M446" s="158"/>
      <c r="T446" s="159"/>
      <c r="AT446" s="155" t="s">
        <v>323</v>
      </c>
      <c r="AU446" s="155" t="s">
        <v>88</v>
      </c>
      <c r="AV446" s="12" t="s">
        <v>21</v>
      </c>
      <c r="AW446" s="12" t="s">
        <v>35</v>
      </c>
      <c r="AX446" s="12" t="s">
        <v>79</v>
      </c>
      <c r="AY446" s="155" t="s">
        <v>317</v>
      </c>
    </row>
    <row r="447" spans="2:51" s="13" customFormat="1" ht="11.25">
      <c r="B447" s="160"/>
      <c r="D447" s="154" t="s">
        <v>323</v>
      </c>
      <c r="E447" s="161" t="s">
        <v>1</v>
      </c>
      <c r="F447" s="162" t="s">
        <v>109</v>
      </c>
      <c r="H447" s="163">
        <v>1514.178</v>
      </c>
      <c r="I447" s="164"/>
      <c r="L447" s="160"/>
      <c r="M447" s="165"/>
      <c r="T447" s="166"/>
      <c r="AT447" s="161" t="s">
        <v>323</v>
      </c>
      <c r="AU447" s="161" t="s">
        <v>88</v>
      </c>
      <c r="AV447" s="13" t="s">
        <v>88</v>
      </c>
      <c r="AW447" s="13" t="s">
        <v>35</v>
      </c>
      <c r="AX447" s="13" t="s">
        <v>79</v>
      </c>
      <c r="AY447" s="161" t="s">
        <v>317</v>
      </c>
    </row>
    <row r="448" spans="2:51" s="12" customFormat="1" ht="11.25">
      <c r="B448" s="153"/>
      <c r="D448" s="154" t="s">
        <v>323</v>
      </c>
      <c r="E448" s="155" t="s">
        <v>1</v>
      </c>
      <c r="F448" s="156" t="s">
        <v>614</v>
      </c>
      <c r="H448" s="155" t="s">
        <v>1</v>
      </c>
      <c r="I448" s="157"/>
      <c r="L448" s="153"/>
      <c r="M448" s="158"/>
      <c r="T448" s="159"/>
      <c r="AT448" s="155" t="s">
        <v>323</v>
      </c>
      <c r="AU448" s="155" t="s">
        <v>88</v>
      </c>
      <c r="AV448" s="12" t="s">
        <v>21</v>
      </c>
      <c r="AW448" s="12" t="s">
        <v>35</v>
      </c>
      <c r="AX448" s="12" t="s">
        <v>79</v>
      </c>
      <c r="AY448" s="155" t="s">
        <v>317</v>
      </c>
    </row>
    <row r="449" spans="2:51" s="13" customFormat="1" ht="11.25">
      <c r="B449" s="160"/>
      <c r="D449" s="154" t="s">
        <v>323</v>
      </c>
      <c r="E449" s="161" t="s">
        <v>1</v>
      </c>
      <c r="F449" s="162" t="s">
        <v>615</v>
      </c>
      <c r="H449" s="163">
        <v>-934.965</v>
      </c>
      <c r="I449" s="164"/>
      <c r="L449" s="160"/>
      <c r="M449" s="165"/>
      <c r="T449" s="166"/>
      <c r="AT449" s="161" t="s">
        <v>323</v>
      </c>
      <c r="AU449" s="161" t="s">
        <v>88</v>
      </c>
      <c r="AV449" s="13" t="s">
        <v>88</v>
      </c>
      <c r="AW449" s="13" t="s">
        <v>35</v>
      </c>
      <c r="AX449" s="13" t="s">
        <v>79</v>
      </c>
      <c r="AY449" s="161" t="s">
        <v>317</v>
      </c>
    </row>
    <row r="450" spans="2:51" s="12" customFormat="1" ht="11.25">
      <c r="B450" s="153"/>
      <c r="D450" s="154" t="s">
        <v>323</v>
      </c>
      <c r="E450" s="155" t="s">
        <v>1</v>
      </c>
      <c r="F450" s="156" t="s">
        <v>616</v>
      </c>
      <c r="H450" s="155" t="s">
        <v>1</v>
      </c>
      <c r="I450" s="157"/>
      <c r="L450" s="153"/>
      <c r="M450" s="158"/>
      <c r="T450" s="159"/>
      <c r="AT450" s="155" t="s">
        <v>323</v>
      </c>
      <c r="AU450" s="155" t="s">
        <v>88</v>
      </c>
      <c r="AV450" s="12" t="s">
        <v>21</v>
      </c>
      <c r="AW450" s="12" t="s">
        <v>35</v>
      </c>
      <c r="AX450" s="12" t="s">
        <v>79</v>
      </c>
      <c r="AY450" s="155" t="s">
        <v>317</v>
      </c>
    </row>
    <row r="451" spans="2:51" s="13" customFormat="1" ht="11.25">
      <c r="B451" s="160"/>
      <c r="D451" s="154" t="s">
        <v>323</v>
      </c>
      <c r="E451" s="161" t="s">
        <v>1</v>
      </c>
      <c r="F451" s="162" t="s">
        <v>141</v>
      </c>
      <c r="H451" s="163">
        <v>371.909</v>
      </c>
      <c r="I451" s="164"/>
      <c r="L451" s="160"/>
      <c r="M451" s="165"/>
      <c r="T451" s="166"/>
      <c r="AT451" s="161" t="s">
        <v>323</v>
      </c>
      <c r="AU451" s="161" t="s">
        <v>88</v>
      </c>
      <c r="AV451" s="13" t="s">
        <v>88</v>
      </c>
      <c r="AW451" s="13" t="s">
        <v>35</v>
      </c>
      <c r="AX451" s="13" t="s">
        <v>79</v>
      </c>
      <c r="AY451" s="161" t="s">
        <v>317</v>
      </c>
    </row>
    <row r="452" spans="2:51" s="15" customFormat="1" ht="11.25">
      <c r="B452" s="174"/>
      <c r="D452" s="154" t="s">
        <v>323</v>
      </c>
      <c r="E452" s="175" t="s">
        <v>144</v>
      </c>
      <c r="F452" s="176" t="s">
        <v>334</v>
      </c>
      <c r="H452" s="177">
        <v>951.122</v>
      </c>
      <c r="I452" s="178"/>
      <c r="L452" s="174"/>
      <c r="M452" s="179"/>
      <c r="T452" s="180"/>
      <c r="AT452" s="175" t="s">
        <v>323</v>
      </c>
      <c r="AU452" s="175" t="s">
        <v>88</v>
      </c>
      <c r="AV452" s="15" t="s">
        <v>219</v>
      </c>
      <c r="AW452" s="15" t="s">
        <v>35</v>
      </c>
      <c r="AX452" s="15" t="s">
        <v>21</v>
      </c>
      <c r="AY452" s="175" t="s">
        <v>317</v>
      </c>
    </row>
    <row r="453" spans="2:65" s="1" customFormat="1" ht="37.9" customHeight="1">
      <c r="B453" s="32"/>
      <c r="C453" s="139" t="s">
        <v>617</v>
      </c>
      <c r="D453" s="139" t="s">
        <v>319</v>
      </c>
      <c r="E453" s="140" t="s">
        <v>618</v>
      </c>
      <c r="F453" s="141" t="s">
        <v>619</v>
      </c>
      <c r="G453" s="142" t="s">
        <v>107</v>
      </c>
      <c r="H453" s="143">
        <v>4755.61</v>
      </c>
      <c r="I453" s="144"/>
      <c r="J453" s="145">
        <f>ROUND(I453*H453,1)</f>
        <v>0</v>
      </c>
      <c r="K453" s="146"/>
      <c r="L453" s="32"/>
      <c r="M453" s="147" t="s">
        <v>1</v>
      </c>
      <c r="N453" s="148" t="s">
        <v>44</v>
      </c>
      <c r="P453" s="149">
        <f>O453*H453</f>
        <v>0</v>
      </c>
      <c r="Q453" s="149">
        <v>0</v>
      </c>
      <c r="R453" s="149">
        <f>Q453*H453</f>
        <v>0</v>
      </c>
      <c r="S453" s="149">
        <v>0</v>
      </c>
      <c r="T453" s="150">
        <f>S453*H453</f>
        <v>0</v>
      </c>
      <c r="AR453" s="151" t="s">
        <v>219</v>
      </c>
      <c r="AT453" s="151" t="s">
        <v>319</v>
      </c>
      <c r="AU453" s="151" t="s">
        <v>88</v>
      </c>
      <c r="AY453" s="17" t="s">
        <v>317</v>
      </c>
      <c r="BE453" s="152">
        <f>IF(N453="základní",J453,0)</f>
        <v>0</v>
      </c>
      <c r="BF453" s="152">
        <f>IF(N453="snížená",J453,0)</f>
        <v>0</v>
      </c>
      <c r="BG453" s="152">
        <f>IF(N453="zákl. přenesená",J453,0)</f>
        <v>0</v>
      </c>
      <c r="BH453" s="152">
        <f>IF(N453="sníž. přenesená",J453,0)</f>
        <v>0</v>
      </c>
      <c r="BI453" s="152">
        <f>IF(N453="nulová",J453,0)</f>
        <v>0</v>
      </c>
      <c r="BJ453" s="17" t="s">
        <v>21</v>
      </c>
      <c r="BK453" s="152">
        <f>ROUND(I453*H453,1)</f>
        <v>0</v>
      </c>
      <c r="BL453" s="17" t="s">
        <v>219</v>
      </c>
      <c r="BM453" s="151" t="s">
        <v>620</v>
      </c>
    </row>
    <row r="454" spans="2:51" s="13" customFormat="1" ht="11.25">
      <c r="B454" s="160"/>
      <c r="D454" s="154" t="s">
        <v>323</v>
      </c>
      <c r="E454" s="161" t="s">
        <v>1</v>
      </c>
      <c r="F454" s="162" t="s">
        <v>621</v>
      </c>
      <c r="H454" s="163">
        <v>4755.61</v>
      </c>
      <c r="I454" s="164"/>
      <c r="L454" s="160"/>
      <c r="M454" s="165"/>
      <c r="T454" s="166"/>
      <c r="AT454" s="161" t="s">
        <v>323</v>
      </c>
      <c r="AU454" s="161" t="s">
        <v>88</v>
      </c>
      <c r="AV454" s="13" t="s">
        <v>88</v>
      </c>
      <c r="AW454" s="13" t="s">
        <v>35</v>
      </c>
      <c r="AX454" s="13" t="s">
        <v>79</v>
      </c>
      <c r="AY454" s="161" t="s">
        <v>317</v>
      </c>
    </row>
    <row r="455" spans="2:51" s="15" customFormat="1" ht="11.25">
      <c r="B455" s="174"/>
      <c r="D455" s="154" t="s">
        <v>323</v>
      </c>
      <c r="E455" s="175" t="s">
        <v>1</v>
      </c>
      <c r="F455" s="176" t="s">
        <v>334</v>
      </c>
      <c r="H455" s="177">
        <v>4755.61</v>
      </c>
      <c r="I455" s="178"/>
      <c r="L455" s="174"/>
      <c r="M455" s="179"/>
      <c r="T455" s="180"/>
      <c r="AT455" s="175" t="s">
        <v>323</v>
      </c>
      <c r="AU455" s="175" t="s">
        <v>88</v>
      </c>
      <c r="AV455" s="15" t="s">
        <v>219</v>
      </c>
      <c r="AW455" s="15" t="s">
        <v>35</v>
      </c>
      <c r="AX455" s="15" t="s">
        <v>21</v>
      </c>
      <c r="AY455" s="175" t="s">
        <v>317</v>
      </c>
    </row>
    <row r="456" spans="2:65" s="1" customFormat="1" ht="37.9" customHeight="1">
      <c r="B456" s="32"/>
      <c r="C456" s="139" t="s">
        <v>622</v>
      </c>
      <c r="D456" s="139" t="s">
        <v>319</v>
      </c>
      <c r="E456" s="140" t="s">
        <v>623</v>
      </c>
      <c r="F456" s="141" t="s">
        <v>624</v>
      </c>
      <c r="G456" s="142" t="s">
        <v>107</v>
      </c>
      <c r="H456" s="143">
        <v>831.576</v>
      </c>
      <c r="I456" s="144"/>
      <c r="J456" s="145">
        <f>ROUND(I456*H456,1)</f>
        <v>0</v>
      </c>
      <c r="K456" s="146"/>
      <c r="L456" s="32"/>
      <c r="M456" s="147" t="s">
        <v>1</v>
      </c>
      <c r="N456" s="148" t="s">
        <v>44</v>
      </c>
      <c r="P456" s="149">
        <f>O456*H456</f>
        <v>0</v>
      </c>
      <c r="Q456" s="149">
        <v>0</v>
      </c>
      <c r="R456" s="149">
        <f>Q456*H456</f>
        <v>0</v>
      </c>
      <c r="S456" s="149">
        <v>0</v>
      </c>
      <c r="T456" s="150">
        <f>S456*H456</f>
        <v>0</v>
      </c>
      <c r="AR456" s="151" t="s">
        <v>219</v>
      </c>
      <c r="AT456" s="151" t="s">
        <v>319</v>
      </c>
      <c r="AU456" s="151" t="s">
        <v>88</v>
      </c>
      <c r="AY456" s="17" t="s">
        <v>317</v>
      </c>
      <c r="BE456" s="152">
        <f>IF(N456="základní",J456,0)</f>
        <v>0</v>
      </c>
      <c r="BF456" s="152">
        <f>IF(N456="snížená",J456,0)</f>
        <v>0</v>
      </c>
      <c r="BG456" s="152">
        <f>IF(N456="zákl. přenesená",J456,0)</f>
        <v>0</v>
      </c>
      <c r="BH456" s="152">
        <f>IF(N456="sníž. přenesená",J456,0)</f>
        <v>0</v>
      </c>
      <c r="BI456" s="152">
        <f>IF(N456="nulová",J456,0)</f>
        <v>0</v>
      </c>
      <c r="BJ456" s="17" t="s">
        <v>21</v>
      </c>
      <c r="BK456" s="152">
        <f>ROUND(I456*H456,1)</f>
        <v>0</v>
      </c>
      <c r="BL456" s="17" t="s">
        <v>219</v>
      </c>
      <c r="BM456" s="151" t="s">
        <v>625</v>
      </c>
    </row>
    <row r="457" spans="2:51" s="12" customFormat="1" ht="11.25">
      <c r="B457" s="153"/>
      <c r="D457" s="154" t="s">
        <v>323</v>
      </c>
      <c r="E457" s="155" t="s">
        <v>1</v>
      </c>
      <c r="F457" s="156" t="s">
        <v>583</v>
      </c>
      <c r="H457" s="155" t="s">
        <v>1</v>
      </c>
      <c r="I457" s="157"/>
      <c r="L457" s="153"/>
      <c r="M457" s="158"/>
      <c r="T457" s="159"/>
      <c r="AT457" s="155" t="s">
        <v>323</v>
      </c>
      <c r="AU457" s="155" t="s">
        <v>88</v>
      </c>
      <c r="AV457" s="12" t="s">
        <v>21</v>
      </c>
      <c r="AW457" s="12" t="s">
        <v>35</v>
      </c>
      <c r="AX457" s="12" t="s">
        <v>79</v>
      </c>
      <c r="AY457" s="155" t="s">
        <v>317</v>
      </c>
    </row>
    <row r="458" spans="2:51" s="13" customFormat="1" ht="11.25">
      <c r="B458" s="160"/>
      <c r="D458" s="154" t="s">
        <v>323</v>
      </c>
      <c r="E458" s="161" t="s">
        <v>1</v>
      </c>
      <c r="F458" s="162" t="s">
        <v>534</v>
      </c>
      <c r="H458" s="163">
        <v>1766.541</v>
      </c>
      <c r="I458" s="164"/>
      <c r="L458" s="160"/>
      <c r="M458" s="165"/>
      <c r="T458" s="166"/>
      <c r="AT458" s="161" t="s">
        <v>323</v>
      </c>
      <c r="AU458" s="161" t="s">
        <v>88</v>
      </c>
      <c r="AV458" s="13" t="s">
        <v>88</v>
      </c>
      <c r="AW458" s="13" t="s">
        <v>35</v>
      </c>
      <c r="AX458" s="13" t="s">
        <v>79</v>
      </c>
      <c r="AY458" s="161" t="s">
        <v>317</v>
      </c>
    </row>
    <row r="459" spans="2:51" s="12" customFormat="1" ht="11.25">
      <c r="B459" s="153"/>
      <c r="D459" s="154" t="s">
        <v>323</v>
      </c>
      <c r="E459" s="155" t="s">
        <v>1</v>
      </c>
      <c r="F459" s="156" t="s">
        <v>614</v>
      </c>
      <c r="H459" s="155" t="s">
        <v>1</v>
      </c>
      <c r="I459" s="157"/>
      <c r="L459" s="153"/>
      <c r="M459" s="158"/>
      <c r="T459" s="159"/>
      <c r="AT459" s="155" t="s">
        <v>323</v>
      </c>
      <c r="AU459" s="155" t="s">
        <v>88</v>
      </c>
      <c r="AV459" s="12" t="s">
        <v>21</v>
      </c>
      <c r="AW459" s="12" t="s">
        <v>35</v>
      </c>
      <c r="AX459" s="12" t="s">
        <v>79</v>
      </c>
      <c r="AY459" s="155" t="s">
        <v>317</v>
      </c>
    </row>
    <row r="460" spans="2:51" s="13" customFormat="1" ht="11.25">
      <c r="B460" s="160"/>
      <c r="D460" s="154" t="s">
        <v>323</v>
      </c>
      <c r="E460" s="161" t="s">
        <v>1</v>
      </c>
      <c r="F460" s="162" t="s">
        <v>615</v>
      </c>
      <c r="H460" s="163">
        <v>-934.965</v>
      </c>
      <c r="I460" s="164"/>
      <c r="L460" s="160"/>
      <c r="M460" s="165"/>
      <c r="T460" s="166"/>
      <c r="AT460" s="161" t="s">
        <v>323</v>
      </c>
      <c r="AU460" s="161" t="s">
        <v>88</v>
      </c>
      <c r="AV460" s="13" t="s">
        <v>88</v>
      </c>
      <c r="AW460" s="13" t="s">
        <v>35</v>
      </c>
      <c r="AX460" s="13" t="s">
        <v>79</v>
      </c>
      <c r="AY460" s="161" t="s">
        <v>317</v>
      </c>
    </row>
    <row r="461" spans="2:51" s="15" customFormat="1" ht="11.25">
      <c r="B461" s="174"/>
      <c r="D461" s="154" t="s">
        <v>323</v>
      </c>
      <c r="E461" s="175" t="s">
        <v>147</v>
      </c>
      <c r="F461" s="176" t="s">
        <v>334</v>
      </c>
      <c r="H461" s="177">
        <v>831.576</v>
      </c>
      <c r="I461" s="178"/>
      <c r="L461" s="174"/>
      <c r="M461" s="179"/>
      <c r="T461" s="180"/>
      <c r="AT461" s="175" t="s">
        <v>323</v>
      </c>
      <c r="AU461" s="175" t="s">
        <v>88</v>
      </c>
      <c r="AV461" s="15" t="s">
        <v>219</v>
      </c>
      <c r="AW461" s="15" t="s">
        <v>35</v>
      </c>
      <c r="AX461" s="15" t="s">
        <v>21</v>
      </c>
      <c r="AY461" s="175" t="s">
        <v>317</v>
      </c>
    </row>
    <row r="462" spans="2:65" s="1" customFormat="1" ht="37.9" customHeight="1">
      <c r="B462" s="32"/>
      <c r="C462" s="139" t="s">
        <v>261</v>
      </c>
      <c r="D462" s="139" t="s">
        <v>319</v>
      </c>
      <c r="E462" s="140" t="s">
        <v>626</v>
      </c>
      <c r="F462" s="141" t="s">
        <v>627</v>
      </c>
      <c r="G462" s="142" t="s">
        <v>107</v>
      </c>
      <c r="H462" s="143">
        <v>4157.88</v>
      </c>
      <c r="I462" s="144"/>
      <c r="J462" s="145">
        <f>ROUND(I462*H462,1)</f>
        <v>0</v>
      </c>
      <c r="K462" s="146"/>
      <c r="L462" s="32"/>
      <c r="M462" s="147" t="s">
        <v>1</v>
      </c>
      <c r="N462" s="148" t="s">
        <v>44</v>
      </c>
      <c r="P462" s="149">
        <f>O462*H462</f>
        <v>0</v>
      </c>
      <c r="Q462" s="149">
        <v>0</v>
      </c>
      <c r="R462" s="149">
        <f>Q462*H462</f>
        <v>0</v>
      </c>
      <c r="S462" s="149">
        <v>0</v>
      </c>
      <c r="T462" s="150">
        <f>S462*H462</f>
        <v>0</v>
      </c>
      <c r="AR462" s="151" t="s">
        <v>219</v>
      </c>
      <c r="AT462" s="151" t="s">
        <v>319</v>
      </c>
      <c r="AU462" s="151" t="s">
        <v>88</v>
      </c>
      <c r="AY462" s="17" t="s">
        <v>317</v>
      </c>
      <c r="BE462" s="152">
        <f>IF(N462="základní",J462,0)</f>
        <v>0</v>
      </c>
      <c r="BF462" s="152">
        <f>IF(N462="snížená",J462,0)</f>
        <v>0</v>
      </c>
      <c r="BG462" s="152">
        <f>IF(N462="zákl. přenesená",J462,0)</f>
        <v>0</v>
      </c>
      <c r="BH462" s="152">
        <f>IF(N462="sníž. přenesená",J462,0)</f>
        <v>0</v>
      </c>
      <c r="BI462" s="152">
        <f>IF(N462="nulová",J462,0)</f>
        <v>0</v>
      </c>
      <c r="BJ462" s="17" t="s">
        <v>21</v>
      </c>
      <c r="BK462" s="152">
        <f>ROUND(I462*H462,1)</f>
        <v>0</v>
      </c>
      <c r="BL462" s="17" t="s">
        <v>219</v>
      </c>
      <c r="BM462" s="151" t="s">
        <v>628</v>
      </c>
    </row>
    <row r="463" spans="2:51" s="13" customFormat="1" ht="11.25">
      <c r="B463" s="160"/>
      <c r="D463" s="154" t="s">
        <v>323</v>
      </c>
      <c r="E463" s="161" t="s">
        <v>1</v>
      </c>
      <c r="F463" s="162" t="s">
        <v>629</v>
      </c>
      <c r="H463" s="163">
        <v>4157.88</v>
      </c>
      <c r="I463" s="164"/>
      <c r="L463" s="160"/>
      <c r="M463" s="165"/>
      <c r="T463" s="166"/>
      <c r="AT463" s="161" t="s">
        <v>323</v>
      </c>
      <c r="AU463" s="161" t="s">
        <v>88</v>
      </c>
      <c r="AV463" s="13" t="s">
        <v>88</v>
      </c>
      <c r="AW463" s="13" t="s">
        <v>35</v>
      </c>
      <c r="AX463" s="13" t="s">
        <v>79</v>
      </c>
      <c r="AY463" s="161" t="s">
        <v>317</v>
      </c>
    </row>
    <row r="464" spans="2:51" s="15" customFormat="1" ht="11.25">
      <c r="B464" s="174"/>
      <c r="D464" s="154" t="s">
        <v>323</v>
      </c>
      <c r="E464" s="175" t="s">
        <v>1</v>
      </c>
      <c r="F464" s="176" t="s">
        <v>334</v>
      </c>
      <c r="H464" s="177">
        <v>4157.88</v>
      </c>
      <c r="I464" s="178"/>
      <c r="L464" s="174"/>
      <c r="M464" s="179"/>
      <c r="T464" s="180"/>
      <c r="AT464" s="175" t="s">
        <v>323</v>
      </c>
      <c r="AU464" s="175" t="s">
        <v>88</v>
      </c>
      <c r="AV464" s="15" t="s">
        <v>219</v>
      </c>
      <c r="AW464" s="15" t="s">
        <v>35</v>
      </c>
      <c r="AX464" s="15" t="s">
        <v>21</v>
      </c>
      <c r="AY464" s="175" t="s">
        <v>317</v>
      </c>
    </row>
    <row r="465" spans="2:65" s="1" customFormat="1" ht="37.9" customHeight="1">
      <c r="B465" s="32"/>
      <c r="C465" s="139" t="s">
        <v>630</v>
      </c>
      <c r="D465" s="139" t="s">
        <v>319</v>
      </c>
      <c r="E465" s="140" t="s">
        <v>631</v>
      </c>
      <c r="F465" s="141" t="s">
        <v>632</v>
      </c>
      <c r="G465" s="142" t="s">
        <v>107</v>
      </c>
      <c r="H465" s="143">
        <v>84.121</v>
      </c>
      <c r="I465" s="144"/>
      <c r="J465" s="145">
        <f>ROUND(I465*H465,1)</f>
        <v>0</v>
      </c>
      <c r="K465" s="146"/>
      <c r="L465" s="32"/>
      <c r="M465" s="147" t="s">
        <v>1</v>
      </c>
      <c r="N465" s="148" t="s">
        <v>44</v>
      </c>
      <c r="P465" s="149">
        <f>O465*H465</f>
        <v>0</v>
      </c>
      <c r="Q465" s="149">
        <v>0</v>
      </c>
      <c r="R465" s="149">
        <f>Q465*H465</f>
        <v>0</v>
      </c>
      <c r="S465" s="149">
        <v>0</v>
      </c>
      <c r="T465" s="150">
        <f>S465*H465</f>
        <v>0</v>
      </c>
      <c r="AR465" s="151" t="s">
        <v>219</v>
      </c>
      <c r="AT465" s="151" t="s">
        <v>319</v>
      </c>
      <c r="AU465" s="151" t="s">
        <v>88</v>
      </c>
      <c r="AY465" s="17" t="s">
        <v>317</v>
      </c>
      <c r="BE465" s="152">
        <f>IF(N465="základní",J465,0)</f>
        <v>0</v>
      </c>
      <c r="BF465" s="152">
        <f>IF(N465="snížená",J465,0)</f>
        <v>0</v>
      </c>
      <c r="BG465" s="152">
        <f>IF(N465="zákl. přenesená",J465,0)</f>
        <v>0</v>
      </c>
      <c r="BH465" s="152">
        <f>IF(N465="sníž. přenesená",J465,0)</f>
        <v>0</v>
      </c>
      <c r="BI465" s="152">
        <f>IF(N465="nulová",J465,0)</f>
        <v>0</v>
      </c>
      <c r="BJ465" s="17" t="s">
        <v>21</v>
      </c>
      <c r="BK465" s="152">
        <f>ROUND(I465*H465,1)</f>
        <v>0</v>
      </c>
      <c r="BL465" s="17" t="s">
        <v>219</v>
      </c>
      <c r="BM465" s="151" t="s">
        <v>633</v>
      </c>
    </row>
    <row r="466" spans="2:51" s="13" customFormat="1" ht="11.25">
      <c r="B466" s="160"/>
      <c r="D466" s="154" t="s">
        <v>323</v>
      </c>
      <c r="E466" s="161" t="s">
        <v>1</v>
      </c>
      <c r="F466" s="162" t="s">
        <v>119</v>
      </c>
      <c r="H466" s="163">
        <v>84.121</v>
      </c>
      <c r="I466" s="164"/>
      <c r="L466" s="160"/>
      <c r="M466" s="165"/>
      <c r="T466" s="166"/>
      <c r="AT466" s="161" t="s">
        <v>323</v>
      </c>
      <c r="AU466" s="161" t="s">
        <v>88</v>
      </c>
      <c r="AV466" s="13" t="s">
        <v>88</v>
      </c>
      <c r="AW466" s="13" t="s">
        <v>35</v>
      </c>
      <c r="AX466" s="13" t="s">
        <v>79</v>
      </c>
      <c r="AY466" s="161" t="s">
        <v>317</v>
      </c>
    </row>
    <row r="467" spans="2:51" s="15" customFormat="1" ht="11.25">
      <c r="B467" s="174"/>
      <c r="D467" s="154" t="s">
        <v>323</v>
      </c>
      <c r="E467" s="175" t="s">
        <v>150</v>
      </c>
      <c r="F467" s="176" t="s">
        <v>334</v>
      </c>
      <c r="H467" s="177">
        <v>84.121</v>
      </c>
      <c r="I467" s="178"/>
      <c r="L467" s="174"/>
      <c r="M467" s="179"/>
      <c r="T467" s="180"/>
      <c r="AT467" s="175" t="s">
        <v>323</v>
      </c>
      <c r="AU467" s="175" t="s">
        <v>88</v>
      </c>
      <c r="AV467" s="15" t="s">
        <v>219</v>
      </c>
      <c r="AW467" s="15" t="s">
        <v>35</v>
      </c>
      <c r="AX467" s="15" t="s">
        <v>21</v>
      </c>
      <c r="AY467" s="175" t="s">
        <v>317</v>
      </c>
    </row>
    <row r="468" spans="2:65" s="1" customFormat="1" ht="37.9" customHeight="1">
      <c r="B468" s="32"/>
      <c r="C468" s="139" t="s">
        <v>200</v>
      </c>
      <c r="D468" s="139" t="s">
        <v>319</v>
      </c>
      <c r="E468" s="140" t="s">
        <v>634</v>
      </c>
      <c r="F468" s="141" t="s">
        <v>635</v>
      </c>
      <c r="G468" s="142" t="s">
        <v>107</v>
      </c>
      <c r="H468" s="143">
        <v>420.605</v>
      </c>
      <c r="I468" s="144"/>
      <c r="J468" s="145">
        <f>ROUND(I468*H468,1)</f>
        <v>0</v>
      </c>
      <c r="K468" s="146"/>
      <c r="L468" s="32"/>
      <c r="M468" s="147" t="s">
        <v>1</v>
      </c>
      <c r="N468" s="148" t="s">
        <v>44</v>
      </c>
      <c r="P468" s="149">
        <f>O468*H468</f>
        <v>0</v>
      </c>
      <c r="Q468" s="149">
        <v>0</v>
      </c>
      <c r="R468" s="149">
        <f>Q468*H468</f>
        <v>0</v>
      </c>
      <c r="S468" s="149">
        <v>0</v>
      </c>
      <c r="T468" s="150">
        <f>S468*H468</f>
        <v>0</v>
      </c>
      <c r="AR468" s="151" t="s">
        <v>219</v>
      </c>
      <c r="AT468" s="151" t="s">
        <v>319</v>
      </c>
      <c r="AU468" s="151" t="s">
        <v>88</v>
      </c>
      <c r="AY468" s="17" t="s">
        <v>317</v>
      </c>
      <c r="BE468" s="152">
        <f>IF(N468="základní",J468,0)</f>
        <v>0</v>
      </c>
      <c r="BF468" s="152">
        <f>IF(N468="snížená",J468,0)</f>
        <v>0</v>
      </c>
      <c r="BG468" s="152">
        <f>IF(N468="zákl. přenesená",J468,0)</f>
        <v>0</v>
      </c>
      <c r="BH468" s="152">
        <f>IF(N468="sníž. přenesená",J468,0)</f>
        <v>0</v>
      </c>
      <c r="BI468" s="152">
        <f>IF(N468="nulová",J468,0)</f>
        <v>0</v>
      </c>
      <c r="BJ468" s="17" t="s">
        <v>21</v>
      </c>
      <c r="BK468" s="152">
        <f>ROUND(I468*H468,1)</f>
        <v>0</v>
      </c>
      <c r="BL468" s="17" t="s">
        <v>219</v>
      </c>
      <c r="BM468" s="151" t="s">
        <v>636</v>
      </c>
    </row>
    <row r="469" spans="2:51" s="13" customFormat="1" ht="11.25">
      <c r="B469" s="160"/>
      <c r="D469" s="154" t="s">
        <v>323</v>
      </c>
      <c r="E469" s="161" t="s">
        <v>1</v>
      </c>
      <c r="F469" s="162" t="s">
        <v>637</v>
      </c>
      <c r="H469" s="163">
        <v>420.605</v>
      </c>
      <c r="I469" s="164"/>
      <c r="L469" s="160"/>
      <c r="M469" s="165"/>
      <c r="T469" s="166"/>
      <c r="AT469" s="161" t="s">
        <v>323</v>
      </c>
      <c r="AU469" s="161" t="s">
        <v>88</v>
      </c>
      <c r="AV469" s="13" t="s">
        <v>88</v>
      </c>
      <c r="AW469" s="13" t="s">
        <v>35</v>
      </c>
      <c r="AX469" s="13" t="s">
        <v>79</v>
      </c>
      <c r="AY469" s="161" t="s">
        <v>317</v>
      </c>
    </row>
    <row r="470" spans="2:51" s="15" customFormat="1" ht="11.25">
      <c r="B470" s="174"/>
      <c r="D470" s="154" t="s">
        <v>323</v>
      </c>
      <c r="E470" s="175" t="s">
        <v>1</v>
      </c>
      <c r="F470" s="176" t="s">
        <v>334</v>
      </c>
      <c r="H470" s="177">
        <v>420.605</v>
      </c>
      <c r="I470" s="178"/>
      <c r="L470" s="174"/>
      <c r="M470" s="179"/>
      <c r="T470" s="180"/>
      <c r="AT470" s="175" t="s">
        <v>323</v>
      </c>
      <c r="AU470" s="175" t="s">
        <v>88</v>
      </c>
      <c r="AV470" s="15" t="s">
        <v>219</v>
      </c>
      <c r="AW470" s="15" t="s">
        <v>35</v>
      </c>
      <c r="AX470" s="15" t="s">
        <v>21</v>
      </c>
      <c r="AY470" s="175" t="s">
        <v>317</v>
      </c>
    </row>
    <row r="471" spans="2:65" s="1" customFormat="1" ht="33" customHeight="1">
      <c r="B471" s="32"/>
      <c r="C471" s="139" t="s">
        <v>638</v>
      </c>
      <c r="D471" s="139" t="s">
        <v>319</v>
      </c>
      <c r="E471" s="140" t="s">
        <v>639</v>
      </c>
      <c r="F471" s="141" t="s">
        <v>640</v>
      </c>
      <c r="G471" s="142" t="s">
        <v>236</v>
      </c>
      <c r="H471" s="143">
        <v>3173.592</v>
      </c>
      <c r="I471" s="144"/>
      <c r="J471" s="145">
        <f>ROUND(I471*H471,1)</f>
        <v>0</v>
      </c>
      <c r="K471" s="146"/>
      <c r="L471" s="32"/>
      <c r="M471" s="147" t="s">
        <v>1</v>
      </c>
      <c r="N471" s="148" t="s">
        <v>44</v>
      </c>
      <c r="P471" s="149">
        <f>O471*H471</f>
        <v>0</v>
      </c>
      <c r="Q471" s="149">
        <v>0</v>
      </c>
      <c r="R471" s="149">
        <f>Q471*H471</f>
        <v>0</v>
      </c>
      <c r="S471" s="149">
        <v>0</v>
      </c>
      <c r="T471" s="150">
        <f>S471*H471</f>
        <v>0</v>
      </c>
      <c r="AR471" s="151" t="s">
        <v>219</v>
      </c>
      <c r="AT471" s="151" t="s">
        <v>319</v>
      </c>
      <c r="AU471" s="151" t="s">
        <v>88</v>
      </c>
      <c r="AY471" s="17" t="s">
        <v>317</v>
      </c>
      <c r="BE471" s="152">
        <f>IF(N471="základní",J471,0)</f>
        <v>0</v>
      </c>
      <c r="BF471" s="152">
        <f>IF(N471="snížená",J471,0)</f>
        <v>0</v>
      </c>
      <c r="BG471" s="152">
        <f>IF(N471="zákl. přenesená",J471,0)</f>
        <v>0</v>
      </c>
      <c r="BH471" s="152">
        <f>IF(N471="sníž. přenesená",J471,0)</f>
        <v>0</v>
      </c>
      <c r="BI471" s="152">
        <f>IF(N471="nulová",J471,0)</f>
        <v>0</v>
      </c>
      <c r="BJ471" s="17" t="s">
        <v>21</v>
      </c>
      <c r="BK471" s="152">
        <f>ROUND(I471*H471,1)</f>
        <v>0</v>
      </c>
      <c r="BL471" s="17" t="s">
        <v>219</v>
      </c>
      <c r="BM471" s="151" t="s">
        <v>641</v>
      </c>
    </row>
    <row r="472" spans="2:51" s="13" customFormat="1" ht="11.25">
      <c r="B472" s="160"/>
      <c r="D472" s="154" t="s">
        <v>323</v>
      </c>
      <c r="E472" s="161" t="s">
        <v>1</v>
      </c>
      <c r="F472" s="162" t="s">
        <v>642</v>
      </c>
      <c r="H472" s="163">
        <v>3173.592</v>
      </c>
      <c r="I472" s="164"/>
      <c r="L472" s="160"/>
      <c r="M472" s="165"/>
      <c r="T472" s="166"/>
      <c r="AT472" s="161" t="s">
        <v>323</v>
      </c>
      <c r="AU472" s="161" t="s">
        <v>88</v>
      </c>
      <c r="AV472" s="13" t="s">
        <v>88</v>
      </c>
      <c r="AW472" s="13" t="s">
        <v>35</v>
      </c>
      <c r="AX472" s="13" t="s">
        <v>79</v>
      </c>
      <c r="AY472" s="161" t="s">
        <v>317</v>
      </c>
    </row>
    <row r="473" spans="2:51" s="15" customFormat="1" ht="11.25">
      <c r="B473" s="174"/>
      <c r="D473" s="154" t="s">
        <v>323</v>
      </c>
      <c r="E473" s="175" t="s">
        <v>1</v>
      </c>
      <c r="F473" s="176" t="s">
        <v>334</v>
      </c>
      <c r="H473" s="177">
        <v>3173.592</v>
      </c>
      <c r="I473" s="178"/>
      <c r="L473" s="174"/>
      <c r="M473" s="179"/>
      <c r="T473" s="180"/>
      <c r="AT473" s="175" t="s">
        <v>323</v>
      </c>
      <c r="AU473" s="175" t="s">
        <v>88</v>
      </c>
      <c r="AV473" s="15" t="s">
        <v>219</v>
      </c>
      <c r="AW473" s="15" t="s">
        <v>35</v>
      </c>
      <c r="AX473" s="15" t="s">
        <v>21</v>
      </c>
      <c r="AY473" s="175" t="s">
        <v>317</v>
      </c>
    </row>
    <row r="474" spans="2:65" s="1" customFormat="1" ht="24.2" customHeight="1">
      <c r="B474" s="32"/>
      <c r="C474" s="139" t="s">
        <v>643</v>
      </c>
      <c r="D474" s="139" t="s">
        <v>319</v>
      </c>
      <c r="E474" s="140" t="s">
        <v>644</v>
      </c>
      <c r="F474" s="141" t="s">
        <v>645</v>
      </c>
      <c r="G474" s="142" t="s">
        <v>154</v>
      </c>
      <c r="H474" s="143">
        <v>1593.228</v>
      </c>
      <c r="I474" s="144"/>
      <c r="J474" s="145">
        <f>ROUND(I474*H474,1)</f>
        <v>0</v>
      </c>
      <c r="K474" s="146"/>
      <c r="L474" s="32"/>
      <c r="M474" s="147" t="s">
        <v>1</v>
      </c>
      <c r="N474" s="148" t="s">
        <v>44</v>
      </c>
      <c r="P474" s="149">
        <f>O474*H474</f>
        <v>0</v>
      </c>
      <c r="Q474" s="149">
        <v>0</v>
      </c>
      <c r="R474" s="149">
        <f>Q474*H474</f>
        <v>0</v>
      </c>
      <c r="S474" s="149">
        <v>0</v>
      </c>
      <c r="T474" s="150">
        <f>S474*H474</f>
        <v>0</v>
      </c>
      <c r="AR474" s="151" t="s">
        <v>219</v>
      </c>
      <c r="AT474" s="151" t="s">
        <v>319</v>
      </c>
      <c r="AU474" s="151" t="s">
        <v>88</v>
      </c>
      <c r="AY474" s="17" t="s">
        <v>317</v>
      </c>
      <c r="BE474" s="152">
        <f>IF(N474="základní",J474,0)</f>
        <v>0</v>
      </c>
      <c r="BF474" s="152">
        <f>IF(N474="snížená",J474,0)</f>
        <v>0</v>
      </c>
      <c r="BG474" s="152">
        <f>IF(N474="zákl. přenesená",J474,0)</f>
        <v>0</v>
      </c>
      <c r="BH474" s="152">
        <f>IF(N474="sníž. přenesená",J474,0)</f>
        <v>0</v>
      </c>
      <c r="BI474" s="152">
        <f>IF(N474="nulová",J474,0)</f>
        <v>0</v>
      </c>
      <c r="BJ474" s="17" t="s">
        <v>21</v>
      </c>
      <c r="BK474" s="152">
        <f>ROUND(I474*H474,1)</f>
        <v>0</v>
      </c>
      <c r="BL474" s="17" t="s">
        <v>219</v>
      </c>
      <c r="BM474" s="151" t="s">
        <v>646</v>
      </c>
    </row>
    <row r="475" spans="2:51" s="13" customFormat="1" ht="11.25">
      <c r="B475" s="160"/>
      <c r="D475" s="154" t="s">
        <v>323</v>
      </c>
      <c r="E475" s="161" t="s">
        <v>1</v>
      </c>
      <c r="F475" s="162" t="s">
        <v>647</v>
      </c>
      <c r="H475" s="163">
        <v>1593.228</v>
      </c>
      <c r="I475" s="164"/>
      <c r="L475" s="160"/>
      <c r="M475" s="165"/>
      <c r="T475" s="166"/>
      <c r="AT475" s="161" t="s">
        <v>323</v>
      </c>
      <c r="AU475" s="161" t="s">
        <v>88</v>
      </c>
      <c r="AV475" s="13" t="s">
        <v>88</v>
      </c>
      <c r="AW475" s="13" t="s">
        <v>35</v>
      </c>
      <c r="AX475" s="13" t="s">
        <v>79</v>
      </c>
      <c r="AY475" s="161" t="s">
        <v>317</v>
      </c>
    </row>
    <row r="476" spans="2:51" s="15" customFormat="1" ht="11.25">
      <c r="B476" s="174"/>
      <c r="D476" s="154" t="s">
        <v>323</v>
      </c>
      <c r="E476" s="175" t="s">
        <v>1</v>
      </c>
      <c r="F476" s="176" t="s">
        <v>334</v>
      </c>
      <c r="H476" s="177">
        <v>1593.228</v>
      </c>
      <c r="I476" s="178"/>
      <c r="L476" s="174"/>
      <c r="M476" s="179"/>
      <c r="T476" s="180"/>
      <c r="AT476" s="175" t="s">
        <v>323</v>
      </c>
      <c r="AU476" s="175" t="s">
        <v>88</v>
      </c>
      <c r="AV476" s="15" t="s">
        <v>219</v>
      </c>
      <c r="AW476" s="15" t="s">
        <v>35</v>
      </c>
      <c r="AX476" s="15" t="s">
        <v>21</v>
      </c>
      <c r="AY476" s="175" t="s">
        <v>317</v>
      </c>
    </row>
    <row r="477" spans="2:63" s="11" customFormat="1" ht="22.9" customHeight="1">
      <c r="B477" s="127"/>
      <c r="D477" s="128" t="s">
        <v>78</v>
      </c>
      <c r="E477" s="137" t="s">
        <v>88</v>
      </c>
      <c r="F477" s="137" t="s">
        <v>648</v>
      </c>
      <c r="I477" s="130"/>
      <c r="J477" s="138">
        <f>BK477</f>
        <v>0</v>
      </c>
      <c r="L477" s="127"/>
      <c r="M477" s="132"/>
      <c r="P477" s="133">
        <f>SUM(P478:P486)</f>
        <v>0</v>
      </c>
      <c r="R477" s="133">
        <f>SUM(R478:R486)</f>
        <v>47.6236761</v>
      </c>
      <c r="T477" s="134">
        <f>SUM(T478:T486)</f>
        <v>0</v>
      </c>
      <c r="AR477" s="128" t="s">
        <v>21</v>
      </c>
      <c r="AT477" s="135" t="s">
        <v>78</v>
      </c>
      <c r="AU477" s="135" t="s">
        <v>21</v>
      </c>
      <c r="AY477" s="128" t="s">
        <v>317</v>
      </c>
      <c r="BK477" s="136">
        <f>SUM(BK478:BK486)</f>
        <v>0</v>
      </c>
    </row>
    <row r="478" spans="2:65" s="1" customFormat="1" ht="33" customHeight="1">
      <c r="B478" s="32"/>
      <c r="C478" s="139" t="s">
        <v>649</v>
      </c>
      <c r="D478" s="139" t="s">
        <v>319</v>
      </c>
      <c r="E478" s="140" t="s">
        <v>650</v>
      </c>
      <c r="F478" s="141" t="s">
        <v>651</v>
      </c>
      <c r="G478" s="142" t="s">
        <v>107</v>
      </c>
      <c r="H478" s="143">
        <v>1.75</v>
      </c>
      <c r="I478" s="144"/>
      <c r="J478" s="145">
        <f>ROUND(I478*H478,1)</f>
        <v>0</v>
      </c>
      <c r="K478" s="146"/>
      <c r="L478" s="32"/>
      <c r="M478" s="147" t="s">
        <v>1</v>
      </c>
      <c r="N478" s="148" t="s">
        <v>44</v>
      </c>
      <c r="P478" s="149">
        <f>O478*H478</f>
        <v>0</v>
      </c>
      <c r="Q478" s="149">
        <v>0</v>
      </c>
      <c r="R478" s="149">
        <f>Q478*H478</f>
        <v>0</v>
      </c>
      <c r="S478" s="149">
        <v>0</v>
      </c>
      <c r="T478" s="150">
        <f>S478*H478</f>
        <v>0</v>
      </c>
      <c r="AR478" s="151" t="s">
        <v>219</v>
      </c>
      <c r="AT478" s="151" t="s">
        <v>319</v>
      </c>
      <c r="AU478" s="151" t="s">
        <v>88</v>
      </c>
      <c r="AY478" s="17" t="s">
        <v>317</v>
      </c>
      <c r="BE478" s="152">
        <f>IF(N478="základní",J478,0)</f>
        <v>0</v>
      </c>
      <c r="BF478" s="152">
        <f>IF(N478="snížená",J478,0)</f>
        <v>0</v>
      </c>
      <c r="BG478" s="152">
        <f>IF(N478="zákl. přenesená",J478,0)</f>
        <v>0</v>
      </c>
      <c r="BH478" s="152">
        <f>IF(N478="sníž. přenesená",J478,0)</f>
        <v>0</v>
      </c>
      <c r="BI478" s="152">
        <f>IF(N478="nulová",J478,0)</f>
        <v>0</v>
      </c>
      <c r="BJ478" s="17" t="s">
        <v>21</v>
      </c>
      <c r="BK478" s="152">
        <f>ROUND(I478*H478,1)</f>
        <v>0</v>
      </c>
      <c r="BL478" s="17" t="s">
        <v>219</v>
      </c>
      <c r="BM478" s="151" t="s">
        <v>652</v>
      </c>
    </row>
    <row r="479" spans="2:51" s="12" customFormat="1" ht="11.25">
      <c r="B479" s="153"/>
      <c r="D479" s="154" t="s">
        <v>323</v>
      </c>
      <c r="E479" s="155" t="s">
        <v>1</v>
      </c>
      <c r="F479" s="156" t="s">
        <v>653</v>
      </c>
      <c r="H479" s="155" t="s">
        <v>1</v>
      </c>
      <c r="I479" s="157"/>
      <c r="L479" s="153"/>
      <c r="M479" s="158"/>
      <c r="T479" s="159"/>
      <c r="AT479" s="155" t="s">
        <v>323</v>
      </c>
      <c r="AU479" s="155" t="s">
        <v>88</v>
      </c>
      <c r="AV479" s="12" t="s">
        <v>21</v>
      </c>
      <c r="AW479" s="12" t="s">
        <v>35</v>
      </c>
      <c r="AX479" s="12" t="s">
        <v>79</v>
      </c>
      <c r="AY479" s="155" t="s">
        <v>317</v>
      </c>
    </row>
    <row r="480" spans="2:51" s="12" customFormat="1" ht="11.25">
      <c r="B480" s="153"/>
      <c r="D480" s="154" t="s">
        <v>323</v>
      </c>
      <c r="E480" s="155" t="s">
        <v>1</v>
      </c>
      <c r="F480" s="156" t="s">
        <v>331</v>
      </c>
      <c r="H480" s="155" t="s">
        <v>1</v>
      </c>
      <c r="I480" s="157"/>
      <c r="L480" s="153"/>
      <c r="M480" s="158"/>
      <c r="T480" s="159"/>
      <c r="AT480" s="155" t="s">
        <v>323</v>
      </c>
      <c r="AU480" s="155" t="s">
        <v>88</v>
      </c>
      <c r="AV480" s="12" t="s">
        <v>21</v>
      </c>
      <c r="AW480" s="12" t="s">
        <v>35</v>
      </c>
      <c r="AX480" s="12" t="s">
        <v>79</v>
      </c>
      <c r="AY480" s="155" t="s">
        <v>317</v>
      </c>
    </row>
    <row r="481" spans="2:51" s="13" customFormat="1" ht="11.25">
      <c r="B481" s="160"/>
      <c r="D481" s="154" t="s">
        <v>323</v>
      </c>
      <c r="E481" s="161" t="s">
        <v>1</v>
      </c>
      <c r="F481" s="162" t="s">
        <v>654</v>
      </c>
      <c r="H481" s="163">
        <v>1.75</v>
      </c>
      <c r="I481" s="164"/>
      <c r="L481" s="160"/>
      <c r="M481" s="165"/>
      <c r="T481" s="166"/>
      <c r="AT481" s="161" t="s">
        <v>323</v>
      </c>
      <c r="AU481" s="161" t="s">
        <v>88</v>
      </c>
      <c r="AV481" s="13" t="s">
        <v>88</v>
      </c>
      <c r="AW481" s="13" t="s">
        <v>35</v>
      </c>
      <c r="AX481" s="13" t="s">
        <v>79</v>
      </c>
      <c r="AY481" s="161" t="s">
        <v>317</v>
      </c>
    </row>
    <row r="482" spans="2:51" s="15" customFormat="1" ht="11.25">
      <c r="B482" s="174"/>
      <c r="D482" s="154" t="s">
        <v>323</v>
      </c>
      <c r="E482" s="175" t="s">
        <v>125</v>
      </c>
      <c r="F482" s="176" t="s">
        <v>334</v>
      </c>
      <c r="H482" s="177">
        <v>1.75</v>
      </c>
      <c r="I482" s="178"/>
      <c r="L482" s="174"/>
      <c r="M482" s="179"/>
      <c r="T482" s="180"/>
      <c r="AT482" s="175" t="s">
        <v>323</v>
      </c>
      <c r="AU482" s="175" t="s">
        <v>88</v>
      </c>
      <c r="AV482" s="15" t="s">
        <v>219</v>
      </c>
      <c r="AW482" s="15" t="s">
        <v>35</v>
      </c>
      <c r="AX482" s="15" t="s">
        <v>21</v>
      </c>
      <c r="AY482" s="175" t="s">
        <v>317</v>
      </c>
    </row>
    <row r="483" spans="2:65" s="1" customFormat="1" ht="37.9" customHeight="1">
      <c r="B483" s="32"/>
      <c r="C483" s="139" t="s">
        <v>655</v>
      </c>
      <c r="D483" s="139" t="s">
        <v>319</v>
      </c>
      <c r="E483" s="140" t="s">
        <v>656</v>
      </c>
      <c r="F483" s="141" t="s">
        <v>657</v>
      </c>
      <c r="G483" s="142" t="s">
        <v>172</v>
      </c>
      <c r="H483" s="143">
        <v>232.89</v>
      </c>
      <c r="I483" s="144"/>
      <c r="J483" s="145">
        <f>ROUND(I483*H483,1)</f>
        <v>0</v>
      </c>
      <c r="K483" s="146"/>
      <c r="L483" s="32"/>
      <c r="M483" s="147" t="s">
        <v>1</v>
      </c>
      <c r="N483" s="148" t="s">
        <v>44</v>
      </c>
      <c r="P483" s="149">
        <f>O483*H483</f>
        <v>0</v>
      </c>
      <c r="Q483" s="149">
        <v>0.20449</v>
      </c>
      <c r="R483" s="149">
        <f>Q483*H483</f>
        <v>47.6236761</v>
      </c>
      <c r="S483" s="149">
        <v>0</v>
      </c>
      <c r="T483" s="150">
        <f>S483*H483</f>
        <v>0</v>
      </c>
      <c r="AR483" s="151" t="s">
        <v>219</v>
      </c>
      <c r="AT483" s="151" t="s">
        <v>319</v>
      </c>
      <c r="AU483" s="151" t="s">
        <v>88</v>
      </c>
      <c r="AY483" s="17" t="s">
        <v>317</v>
      </c>
      <c r="BE483" s="152">
        <f>IF(N483="základní",J483,0)</f>
        <v>0</v>
      </c>
      <c r="BF483" s="152">
        <f>IF(N483="snížená",J483,0)</f>
        <v>0</v>
      </c>
      <c r="BG483" s="152">
        <f>IF(N483="zákl. přenesená",J483,0)</f>
        <v>0</v>
      </c>
      <c r="BH483" s="152">
        <f>IF(N483="sníž. přenesená",J483,0)</f>
        <v>0</v>
      </c>
      <c r="BI483" s="152">
        <f>IF(N483="nulová",J483,0)</f>
        <v>0</v>
      </c>
      <c r="BJ483" s="17" t="s">
        <v>21</v>
      </c>
      <c r="BK483" s="152">
        <f>ROUND(I483*H483,1)</f>
        <v>0</v>
      </c>
      <c r="BL483" s="17" t="s">
        <v>219</v>
      </c>
      <c r="BM483" s="151" t="s">
        <v>658</v>
      </c>
    </row>
    <row r="484" spans="2:51" s="12" customFormat="1" ht="11.25">
      <c r="B484" s="153"/>
      <c r="D484" s="154" t="s">
        <v>323</v>
      </c>
      <c r="E484" s="155" t="s">
        <v>1</v>
      </c>
      <c r="F484" s="156" t="s">
        <v>659</v>
      </c>
      <c r="H484" s="155" t="s">
        <v>1</v>
      </c>
      <c r="I484" s="157"/>
      <c r="L484" s="153"/>
      <c r="M484" s="158"/>
      <c r="T484" s="159"/>
      <c r="AT484" s="155" t="s">
        <v>323</v>
      </c>
      <c r="AU484" s="155" t="s">
        <v>88</v>
      </c>
      <c r="AV484" s="12" t="s">
        <v>21</v>
      </c>
      <c r="AW484" s="12" t="s">
        <v>35</v>
      </c>
      <c r="AX484" s="12" t="s">
        <v>79</v>
      </c>
      <c r="AY484" s="155" t="s">
        <v>317</v>
      </c>
    </row>
    <row r="485" spans="2:51" s="13" customFormat="1" ht="11.25">
      <c r="B485" s="160"/>
      <c r="D485" s="154" t="s">
        <v>323</v>
      </c>
      <c r="E485" s="161" t="s">
        <v>1</v>
      </c>
      <c r="F485" s="162" t="s">
        <v>278</v>
      </c>
      <c r="H485" s="163">
        <v>232.89</v>
      </c>
      <c r="I485" s="164"/>
      <c r="L485" s="160"/>
      <c r="M485" s="165"/>
      <c r="T485" s="166"/>
      <c r="AT485" s="161" t="s">
        <v>323</v>
      </c>
      <c r="AU485" s="161" t="s">
        <v>88</v>
      </c>
      <c r="AV485" s="13" t="s">
        <v>88</v>
      </c>
      <c r="AW485" s="13" t="s">
        <v>35</v>
      </c>
      <c r="AX485" s="13" t="s">
        <v>79</v>
      </c>
      <c r="AY485" s="161" t="s">
        <v>317</v>
      </c>
    </row>
    <row r="486" spans="2:51" s="15" customFormat="1" ht="11.25">
      <c r="B486" s="174"/>
      <c r="D486" s="154" t="s">
        <v>323</v>
      </c>
      <c r="E486" s="175" t="s">
        <v>276</v>
      </c>
      <c r="F486" s="176" t="s">
        <v>334</v>
      </c>
      <c r="H486" s="177">
        <v>232.89</v>
      </c>
      <c r="I486" s="178"/>
      <c r="L486" s="174"/>
      <c r="M486" s="179"/>
      <c r="T486" s="180"/>
      <c r="AT486" s="175" t="s">
        <v>323</v>
      </c>
      <c r="AU486" s="175" t="s">
        <v>88</v>
      </c>
      <c r="AV486" s="15" t="s">
        <v>219</v>
      </c>
      <c r="AW486" s="15" t="s">
        <v>35</v>
      </c>
      <c r="AX486" s="15" t="s">
        <v>21</v>
      </c>
      <c r="AY486" s="175" t="s">
        <v>317</v>
      </c>
    </row>
    <row r="487" spans="2:63" s="11" customFormat="1" ht="22.9" customHeight="1">
      <c r="B487" s="127"/>
      <c r="D487" s="128" t="s">
        <v>78</v>
      </c>
      <c r="E487" s="137" t="s">
        <v>190</v>
      </c>
      <c r="F487" s="137" t="s">
        <v>660</v>
      </c>
      <c r="I487" s="130"/>
      <c r="J487" s="138">
        <f>BK487</f>
        <v>0</v>
      </c>
      <c r="L487" s="127"/>
      <c r="M487" s="132"/>
      <c r="P487" s="133">
        <f>SUM(P488:P493)</f>
        <v>0</v>
      </c>
      <c r="R487" s="133">
        <f>SUM(R488:R493)</f>
        <v>0</v>
      </c>
      <c r="T487" s="134">
        <f>SUM(T488:T493)</f>
        <v>0</v>
      </c>
      <c r="AR487" s="128" t="s">
        <v>21</v>
      </c>
      <c r="AT487" s="135" t="s">
        <v>78</v>
      </c>
      <c r="AU487" s="135" t="s">
        <v>21</v>
      </c>
      <c r="AY487" s="128" t="s">
        <v>317</v>
      </c>
      <c r="BK487" s="136">
        <f>SUM(BK488:BK493)</f>
        <v>0</v>
      </c>
    </row>
    <row r="488" spans="2:65" s="1" customFormat="1" ht="16.5" customHeight="1">
      <c r="B488" s="32"/>
      <c r="C488" s="139" t="s">
        <v>661</v>
      </c>
      <c r="D488" s="139" t="s">
        <v>319</v>
      </c>
      <c r="E488" s="140" t="s">
        <v>662</v>
      </c>
      <c r="F488" s="141" t="s">
        <v>663</v>
      </c>
      <c r="G488" s="142" t="s">
        <v>172</v>
      </c>
      <c r="H488" s="143">
        <v>1246.44</v>
      </c>
      <c r="I488" s="144"/>
      <c r="J488" s="145">
        <f>ROUND(I488*H488,1)</f>
        <v>0</v>
      </c>
      <c r="K488" s="146"/>
      <c r="L488" s="32"/>
      <c r="M488" s="147" t="s">
        <v>1</v>
      </c>
      <c r="N488" s="148" t="s">
        <v>44</v>
      </c>
      <c r="P488" s="149">
        <f>O488*H488</f>
        <v>0</v>
      </c>
      <c r="Q488" s="149">
        <v>0</v>
      </c>
      <c r="R488" s="149">
        <f>Q488*H488</f>
        <v>0</v>
      </c>
      <c r="S488" s="149">
        <v>0</v>
      </c>
      <c r="T488" s="150">
        <f>S488*H488</f>
        <v>0</v>
      </c>
      <c r="AR488" s="151" t="s">
        <v>219</v>
      </c>
      <c r="AT488" s="151" t="s">
        <v>319</v>
      </c>
      <c r="AU488" s="151" t="s">
        <v>88</v>
      </c>
      <c r="AY488" s="17" t="s">
        <v>317</v>
      </c>
      <c r="BE488" s="152">
        <f>IF(N488="základní",J488,0)</f>
        <v>0</v>
      </c>
      <c r="BF488" s="152">
        <f>IF(N488="snížená",J488,0)</f>
        <v>0</v>
      </c>
      <c r="BG488" s="152">
        <f>IF(N488="zákl. přenesená",J488,0)</f>
        <v>0</v>
      </c>
      <c r="BH488" s="152">
        <f>IF(N488="sníž. přenesená",J488,0)</f>
        <v>0</v>
      </c>
      <c r="BI488" s="152">
        <f>IF(N488="nulová",J488,0)</f>
        <v>0</v>
      </c>
      <c r="BJ488" s="17" t="s">
        <v>21</v>
      </c>
      <c r="BK488" s="152">
        <f>ROUND(I488*H488,1)</f>
        <v>0</v>
      </c>
      <c r="BL488" s="17" t="s">
        <v>219</v>
      </c>
      <c r="BM488" s="151" t="s">
        <v>664</v>
      </c>
    </row>
    <row r="489" spans="2:51" s="13" customFormat="1" ht="11.25">
      <c r="B489" s="160"/>
      <c r="D489" s="154" t="s">
        <v>323</v>
      </c>
      <c r="E489" s="161" t="s">
        <v>1</v>
      </c>
      <c r="F489" s="162" t="s">
        <v>665</v>
      </c>
      <c r="H489" s="163">
        <v>1246.44</v>
      </c>
      <c r="I489" s="164"/>
      <c r="L489" s="160"/>
      <c r="M489" s="165"/>
      <c r="T489" s="166"/>
      <c r="AT489" s="161" t="s">
        <v>323</v>
      </c>
      <c r="AU489" s="161" t="s">
        <v>88</v>
      </c>
      <c r="AV489" s="13" t="s">
        <v>88</v>
      </c>
      <c r="AW489" s="13" t="s">
        <v>35</v>
      </c>
      <c r="AX489" s="13" t="s">
        <v>79</v>
      </c>
      <c r="AY489" s="161" t="s">
        <v>317</v>
      </c>
    </row>
    <row r="490" spans="2:51" s="15" customFormat="1" ht="11.25">
      <c r="B490" s="174"/>
      <c r="D490" s="154" t="s">
        <v>323</v>
      </c>
      <c r="E490" s="175" t="s">
        <v>1</v>
      </c>
      <c r="F490" s="176" t="s">
        <v>334</v>
      </c>
      <c r="H490" s="177">
        <v>1246.44</v>
      </c>
      <c r="I490" s="178"/>
      <c r="L490" s="174"/>
      <c r="M490" s="179"/>
      <c r="T490" s="180"/>
      <c r="AT490" s="175" t="s">
        <v>323</v>
      </c>
      <c r="AU490" s="175" t="s">
        <v>88</v>
      </c>
      <c r="AV490" s="15" t="s">
        <v>219</v>
      </c>
      <c r="AW490" s="15" t="s">
        <v>35</v>
      </c>
      <c r="AX490" s="15" t="s">
        <v>21</v>
      </c>
      <c r="AY490" s="175" t="s">
        <v>317</v>
      </c>
    </row>
    <row r="491" spans="2:65" s="1" customFormat="1" ht="21.75" customHeight="1">
      <c r="B491" s="32"/>
      <c r="C491" s="139" t="s">
        <v>666</v>
      </c>
      <c r="D491" s="139" t="s">
        <v>319</v>
      </c>
      <c r="E491" s="140" t="s">
        <v>667</v>
      </c>
      <c r="F491" s="141" t="s">
        <v>668</v>
      </c>
      <c r="G491" s="142" t="s">
        <v>172</v>
      </c>
      <c r="H491" s="143">
        <v>1243.03</v>
      </c>
      <c r="I491" s="144"/>
      <c r="J491" s="145">
        <f>ROUND(I491*H491,1)</f>
        <v>0</v>
      </c>
      <c r="K491" s="146"/>
      <c r="L491" s="32"/>
      <c r="M491" s="147" t="s">
        <v>1</v>
      </c>
      <c r="N491" s="148" t="s">
        <v>44</v>
      </c>
      <c r="P491" s="149">
        <f>O491*H491</f>
        <v>0</v>
      </c>
      <c r="Q491" s="149">
        <v>0</v>
      </c>
      <c r="R491" s="149">
        <f>Q491*H491</f>
        <v>0</v>
      </c>
      <c r="S491" s="149">
        <v>0</v>
      </c>
      <c r="T491" s="150">
        <f>S491*H491</f>
        <v>0</v>
      </c>
      <c r="AR491" s="151" t="s">
        <v>219</v>
      </c>
      <c r="AT491" s="151" t="s">
        <v>319</v>
      </c>
      <c r="AU491" s="151" t="s">
        <v>88</v>
      </c>
      <c r="AY491" s="17" t="s">
        <v>317</v>
      </c>
      <c r="BE491" s="152">
        <f>IF(N491="základní",J491,0)</f>
        <v>0</v>
      </c>
      <c r="BF491" s="152">
        <f>IF(N491="snížená",J491,0)</f>
        <v>0</v>
      </c>
      <c r="BG491" s="152">
        <f>IF(N491="zákl. přenesená",J491,0)</f>
        <v>0</v>
      </c>
      <c r="BH491" s="152">
        <f>IF(N491="sníž. přenesená",J491,0)</f>
        <v>0</v>
      </c>
      <c r="BI491" s="152">
        <f>IF(N491="nulová",J491,0)</f>
        <v>0</v>
      </c>
      <c r="BJ491" s="17" t="s">
        <v>21</v>
      </c>
      <c r="BK491" s="152">
        <f>ROUND(I491*H491,1)</f>
        <v>0</v>
      </c>
      <c r="BL491" s="17" t="s">
        <v>219</v>
      </c>
      <c r="BM491" s="151" t="s">
        <v>669</v>
      </c>
    </row>
    <row r="492" spans="2:51" s="13" customFormat="1" ht="11.25">
      <c r="B492" s="160"/>
      <c r="D492" s="154" t="s">
        <v>323</v>
      </c>
      <c r="E492" s="161" t="s">
        <v>1</v>
      </c>
      <c r="F492" s="162" t="s">
        <v>204</v>
      </c>
      <c r="H492" s="163">
        <v>1243.03</v>
      </c>
      <c r="I492" s="164"/>
      <c r="L492" s="160"/>
      <c r="M492" s="165"/>
      <c r="T492" s="166"/>
      <c r="AT492" s="161" t="s">
        <v>323</v>
      </c>
      <c r="AU492" s="161" t="s">
        <v>88</v>
      </c>
      <c r="AV492" s="13" t="s">
        <v>88</v>
      </c>
      <c r="AW492" s="13" t="s">
        <v>35</v>
      </c>
      <c r="AX492" s="13" t="s">
        <v>79</v>
      </c>
      <c r="AY492" s="161" t="s">
        <v>317</v>
      </c>
    </row>
    <row r="493" spans="2:51" s="15" customFormat="1" ht="11.25">
      <c r="B493" s="174"/>
      <c r="D493" s="154" t="s">
        <v>323</v>
      </c>
      <c r="E493" s="175" t="s">
        <v>1</v>
      </c>
      <c r="F493" s="176" t="s">
        <v>334</v>
      </c>
      <c r="H493" s="177">
        <v>1243.03</v>
      </c>
      <c r="I493" s="178"/>
      <c r="L493" s="174"/>
      <c r="M493" s="179"/>
      <c r="T493" s="180"/>
      <c r="AT493" s="175" t="s">
        <v>323</v>
      </c>
      <c r="AU493" s="175" t="s">
        <v>88</v>
      </c>
      <c r="AV493" s="15" t="s">
        <v>219</v>
      </c>
      <c r="AW493" s="15" t="s">
        <v>35</v>
      </c>
      <c r="AX493" s="15" t="s">
        <v>21</v>
      </c>
      <c r="AY493" s="175" t="s">
        <v>317</v>
      </c>
    </row>
    <row r="494" spans="2:63" s="11" customFormat="1" ht="22.9" customHeight="1">
      <c r="B494" s="127"/>
      <c r="D494" s="128" t="s">
        <v>78</v>
      </c>
      <c r="E494" s="137" t="s">
        <v>219</v>
      </c>
      <c r="F494" s="137" t="s">
        <v>670</v>
      </c>
      <c r="I494" s="130"/>
      <c r="J494" s="138">
        <f>BK494</f>
        <v>0</v>
      </c>
      <c r="L494" s="127"/>
      <c r="M494" s="132"/>
      <c r="P494" s="133">
        <f>SUM(P495:P543)</f>
        <v>0</v>
      </c>
      <c r="R494" s="133">
        <f>SUM(R495:R543)</f>
        <v>29.870318499999996</v>
      </c>
      <c r="T494" s="134">
        <f>SUM(T495:T543)</f>
        <v>0</v>
      </c>
      <c r="AR494" s="128" t="s">
        <v>21</v>
      </c>
      <c r="AT494" s="135" t="s">
        <v>78</v>
      </c>
      <c r="AU494" s="135" t="s">
        <v>21</v>
      </c>
      <c r="AY494" s="128" t="s">
        <v>317</v>
      </c>
      <c r="BK494" s="136">
        <f>SUM(BK495:BK543)</f>
        <v>0</v>
      </c>
    </row>
    <row r="495" spans="2:65" s="1" customFormat="1" ht="16.5" customHeight="1">
      <c r="B495" s="32"/>
      <c r="C495" s="139" t="s">
        <v>671</v>
      </c>
      <c r="D495" s="139" t="s">
        <v>319</v>
      </c>
      <c r="E495" s="140" t="s">
        <v>672</v>
      </c>
      <c r="F495" s="141" t="s">
        <v>673</v>
      </c>
      <c r="G495" s="142" t="s">
        <v>107</v>
      </c>
      <c r="H495" s="143">
        <v>155.069</v>
      </c>
      <c r="I495" s="144"/>
      <c r="J495" s="145">
        <f>ROUND(I495*H495,1)</f>
        <v>0</v>
      </c>
      <c r="K495" s="146"/>
      <c r="L495" s="32"/>
      <c r="M495" s="147" t="s">
        <v>1</v>
      </c>
      <c r="N495" s="148" t="s">
        <v>44</v>
      </c>
      <c r="P495" s="149">
        <f>O495*H495</f>
        <v>0</v>
      </c>
      <c r="Q495" s="149">
        <v>0</v>
      </c>
      <c r="R495" s="149">
        <f>Q495*H495</f>
        <v>0</v>
      </c>
      <c r="S495" s="149">
        <v>0</v>
      </c>
      <c r="T495" s="150">
        <f>S495*H495</f>
        <v>0</v>
      </c>
      <c r="AR495" s="151" t="s">
        <v>219</v>
      </c>
      <c r="AT495" s="151" t="s">
        <v>319</v>
      </c>
      <c r="AU495" s="151" t="s">
        <v>88</v>
      </c>
      <c r="AY495" s="17" t="s">
        <v>317</v>
      </c>
      <c r="BE495" s="152">
        <f>IF(N495="základní",J495,0)</f>
        <v>0</v>
      </c>
      <c r="BF495" s="152">
        <f>IF(N495="snížená",J495,0)</f>
        <v>0</v>
      </c>
      <c r="BG495" s="152">
        <f>IF(N495="zákl. přenesená",J495,0)</f>
        <v>0</v>
      </c>
      <c r="BH495" s="152">
        <f>IF(N495="sníž. přenesená",J495,0)</f>
        <v>0</v>
      </c>
      <c r="BI495" s="152">
        <f>IF(N495="nulová",J495,0)</f>
        <v>0</v>
      </c>
      <c r="BJ495" s="17" t="s">
        <v>21</v>
      </c>
      <c r="BK495" s="152">
        <f>ROUND(I495*H495,1)</f>
        <v>0</v>
      </c>
      <c r="BL495" s="17" t="s">
        <v>219</v>
      </c>
      <c r="BM495" s="151" t="s">
        <v>674</v>
      </c>
    </row>
    <row r="496" spans="2:51" s="12" customFormat="1" ht="11.25">
      <c r="B496" s="153"/>
      <c r="D496" s="154" t="s">
        <v>323</v>
      </c>
      <c r="E496" s="155" t="s">
        <v>1</v>
      </c>
      <c r="F496" s="156" t="s">
        <v>564</v>
      </c>
      <c r="H496" s="155" t="s">
        <v>1</v>
      </c>
      <c r="I496" s="157"/>
      <c r="L496" s="153"/>
      <c r="M496" s="158"/>
      <c r="T496" s="159"/>
      <c r="AT496" s="155" t="s">
        <v>323</v>
      </c>
      <c r="AU496" s="155" t="s">
        <v>88</v>
      </c>
      <c r="AV496" s="12" t="s">
        <v>21</v>
      </c>
      <c r="AW496" s="12" t="s">
        <v>35</v>
      </c>
      <c r="AX496" s="12" t="s">
        <v>79</v>
      </c>
      <c r="AY496" s="155" t="s">
        <v>317</v>
      </c>
    </row>
    <row r="497" spans="2:51" s="13" customFormat="1" ht="11.25">
      <c r="B497" s="160"/>
      <c r="D497" s="154" t="s">
        <v>323</v>
      </c>
      <c r="E497" s="161" t="s">
        <v>1</v>
      </c>
      <c r="F497" s="162" t="s">
        <v>675</v>
      </c>
      <c r="H497" s="163">
        <v>149.573</v>
      </c>
      <c r="I497" s="164"/>
      <c r="L497" s="160"/>
      <c r="M497" s="165"/>
      <c r="T497" s="166"/>
      <c r="AT497" s="161" t="s">
        <v>323</v>
      </c>
      <c r="AU497" s="161" t="s">
        <v>88</v>
      </c>
      <c r="AV497" s="13" t="s">
        <v>88</v>
      </c>
      <c r="AW497" s="13" t="s">
        <v>35</v>
      </c>
      <c r="AX497" s="13" t="s">
        <v>79</v>
      </c>
      <c r="AY497" s="161" t="s">
        <v>317</v>
      </c>
    </row>
    <row r="498" spans="2:51" s="12" customFormat="1" ht="11.25">
      <c r="B498" s="153"/>
      <c r="D498" s="154" t="s">
        <v>323</v>
      </c>
      <c r="E498" s="155" t="s">
        <v>1</v>
      </c>
      <c r="F498" s="156" t="s">
        <v>569</v>
      </c>
      <c r="H498" s="155" t="s">
        <v>1</v>
      </c>
      <c r="I498" s="157"/>
      <c r="L498" s="153"/>
      <c r="M498" s="158"/>
      <c r="T498" s="159"/>
      <c r="AT498" s="155" t="s">
        <v>323</v>
      </c>
      <c r="AU498" s="155" t="s">
        <v>88</v>
      </c>
      <c r="AV498" s="12" t="s">
        <v>21</v>
      </c>
      <c r="AW498" s="12" t="s">
        <v>35</v>
      </c>
      <c r="AX498" s="12" t="s">
        <v>79</v>
      </c>
      <c r="AY498" s="155" t="s">
        <v>317</v>
      </c>
    </row>
    <row r="499" spans="2:51" s="13" customFormat="1" ht="11.25">
      <c r="B499" s="160"/>
      <c r="D499" s="154" t="s">
        <v>323</v>
      </c>
      <c r="E499" s="161" t="s">
        <v>1</v>
      </c>
      <c r="F499" s="162" t="s">
        <v>676</v>
      </c>
      <c r="H499" s="163">
        <v>4.512</v>
      </c>
      <c r="I499" s="164"/>
      <c r="L499" s="160"/>
      <c r="M499" s="165"/>
      <c r="T499" s="166"/>
      <c r="AT499" s="161" t="s">
        <v>323</v>
      </c>
      <c r="AU499" s="161" t="s">
        <v>88</v>
      </c>
      <c r="AV499" s="13" t="s">
        <v>88</v>
      </c>
      <c r="AW499" s="13" t="s">
        <v>35</v>
      </c>
      <c r="AX499" s="13" t="s">
        <v>79</v>
      </c>
      <c r="AY499" s="161" t="s">
        <v>317</v>
      </c>
    </row>
    <row r="500" spans="2:51" s="13" customFormat="1" ht="11.25">
      <c r="B500" s="160"/>
      <c r="D500" s="154" t="s">
        <v>323</v>
      </c>
      <c r="E500" s="161" t="s">
        <v>1</v>
      </c>
      <c r="F500" s="162" t="s">
        <v>677</v>
      </c>
      <c r="H500" s="163">
        <v>0.12</v>
      </c>
      <c r="I500" s="164"/>
      <c r="L500" s="160"/>
      <c r="M500" s="165"/>
      <c r="T500" s="166"/>
      <c r="AT500" s="161" t="s">
        <v>323</v>
      </c>
      <c r="AU500" s="161" t="s">
        <v>88</v>
      </c>
      <c r="AV500" s="13" t="s">
        <v>88</v>
      </c>
      <c r="AW500" s="13" t="s">
        <v>35</v>
      </c>
      <c r="AX500" s="13" t="s">
        <v>79</v>
      </c>
      <c r="AY500" s="161" t="s">
        <v>317</v>
      </c>
    </row>
    <row r="501" spans="2:51" s="13" customFormat="1" ht="11.25">
      <c r="B501" s="160"/>
      <c r="D501" s="154" t="s">
        <v>323</v>
      </c>
      <c r="E501" s="161" t="s">
        <v>1</v>
      </c>
      <c r="F501" s="162" t="s">
        <v>678</v>
      </c>
      <c r="H501" s="163">
        <v>0.864</v>
      </c>
      <c r="I501" s="164"/>
      <c r="L501" s="160"/>
      <c r="M501" s="165"/>
      <c r="T501" s="166"/>
      <c r="AT501" s="161" t="s">
        <v>323</v>
      </c>
      <c r="AU501" s="161" t="s">
        <v>88</v>
      </c>
      <c r="AV501" s="13" t="s">
        <v>88</v>
      </c>
      <c r="AW501" s="13" t="s">
        <v>35</v>
      </c>
      <c r="AX501" s="13" t="s">
        <v>79</v>
      </c>
      <c r="AY501" s="161" t="s">
        <v>317</v>
      </c>
    </row>
    <row r="502" spans="2:51" s="15" customFormat="1" ht="11.25">
      <c r="B502" s="174"/>
      <c r="D502" s="154" t="s">
        <v>323</v>
      </c>
      <c r="E502" s="175" t="s">
        <v>121</v>
      </c>
      <c r="F502" s="176" t="s">
        <v>334</v>
      </c>
      <c r="H502" s="177">
        <v>155.069</v>
      </c>
      <c r="I502" s="178"/>
      <c r="L502" s="174"/>
      <c r="M502" s="179"/>
      <c r="T502" s="180"/>
      <c r="AT502" s="175" t="s">
        <v>323</v>
      </c>
      <c r="AU502" s="175" t="s">
        <v>88</v>
      </c>
      <c r="AV502" s="15" t="s">
        <v>219</v>
      </c>
      <c r="AW502" s="15" t="s">
        <v>35</v>
      </c>
      <c r="AX502" s="15" t="s">
        <v>21</v>
      </c>
      <c r="AY502" s="175" t="s">
        <v>317</v>
      </c>
    </row>
    <row r="503" spans="2:65" s="1" customFormat="1" ht="24.2" customHeight="1">
      <c r="B503" s="32"/>
      <c r="C503" s="139" t="s">
        <v>679</v>
      </c>
      <c r="D503" s="139" t="s">
        <v>319</v>
      </c>
      <c r="E503" s="140" t="s">
        <v>680</v>
      </c>
      <c r="F503" s="141" t="s">
        <v>681</v>
      </c>
      <c r="G503" s="142" t="s">
        <v>506</v>
      </c>
      <c r="H503" s="143">
        <v>65</v>
      </c>
      <c r="I503" s="144"/>
      <c r="J503" s="145">
        <f>ROUND(I503*H503,1)</f>
        <v>0</v>
      </c>
      <c r="K503" s="146"/>
      <c r="L503" s="32"/>
      <c r="M503" s="147" t="s">
        <v>1</v>
      </c>
      <c r="N503" s="148" t="s">
        <v>44</v>
      </c>
      <c r="P503" s="149">
        <f>O503*H503</f>
        <v>0</v>
      </c>
      <c r="Q503" s="149">
        <v>0.08742</v>
      </c>
      <c r="R503" s="149">
        <f>Q503*H503</f>
        <v>5.6823</v>
      </c>
      <c r="S503" s="149">
        <v>0</v>
      </c>
      <c r="T503" s="150">
        <f>S503*H503</f>
        <v>0</v>
      </c>
      <c r="AR503" s="151" t="s">
        <v>219</v>
      </c>
      <c r="AT503" s="151" t="s">
        <v>319</v>
      </c>
      <c r="AU503" s="151" t="s">
        <v>88</v>
      </c>
      <c r="AY503" s="17" t="s">
        <v>317</v>
      </c>
      <c r="BE503" s="152">
        <f>IF(N503="základní",J503,0)</f>
        <v>0</v>
      </c>
      <c r="BF503" s="152">
        <f>IF(N503="snížená",J503,0)</f>
        <v>0</v>
      </c>
      <c r="BG503" s="152">
        <f>IF(N503="zákl. přenesená",J503,0)</f>
        <v>0</v>
      </c>
      <c r="BH503" s="152">
        <f>IF(N503="sníž. přenesená",J503,0)</f>
        <v>0</v>
      </c>
      <c r="BI503" s="152">
        <f>IF(N503="nulová",J503,0)</f>
        <v>0</v>
      </c>
      <c r="BJ503" s="17" t="s">
        <v>21</v>
      </c>
      <c r="BK503" s="152">
        <f>ROUND(I503*H503,1)</f>
        <v>0</v>
      </c>
      <c r="BL503" s="17" t="s">
        <v>219</v>
      </c>
      <c r="BM503" s="151" t="s">
        <v>682</v>
      </c>
    </row>
    <row r="504" spans="2:51" s="12" customFormat="1" ht="11.25">
      <c r="B504" s="153"/>
      <c r="D504" s="154" t="s">
        <v>323</v>
      </c>
      <c r="E504" s="155" t="s">
        <v>1</v>
      </c>
      <c r="F504" s="156" t="s">
        <v>683</v>
      </c>
      <c r="H504" s="155" t="s">
        <v>1</v>
      </c>
      <c r="I504" s="157"/>
      <c r="L504" s="153"/>
      <c r="M504" s="158"/>
      <c r="T504" s="159"/>
      <c r="AT504" s="155" t="s">
        <v>323</v>
      </c>
      <c r="AU504" s="155" t="s">
        <v>88</v>
      </c>
      <c r="AV504" s="12" t="s">
        <v>21</v>
      </c>
      <c r="AW504" s="12" t="s">
        <v>35</v>
      </c>
      <c r="AX504" s="12" t="s">
        <v>79</v>
      </c>
      <c r="AY504" s="155" t="s">
        <v>317</v>
      </c>
    </row>
    <row r="505" spans="2:51" s="13" customFormat="1" ht="11.25">
      <c r="B505" s="160"/>
      <c r="D505" s="154" t="s">
        <v>323</v>
      </c>
      <c r="E505" s="161" t="s">
        <v>1</v>
      </c>
      <c r="F505" s="162" t="s">
        <v>88</v>
      </c>
      <c r="H505" s="163">
        <v>2</v>
      </c>
      <c r="I505" s="164"/>
      <c r="L505" s="160"/>
      <c r="M505" s="165"/>
      <c r="T505" s="166"/>
      <c r="AT505" s="161" t="s">
        <v>323</v>
      </c>
      <c r="AU505" s="161" t="s">
        <v>88</v>
      </c>
      <c r="AV505" s="13" t="s">
        <v>88</v>
      </c>
      <c r="AW505" s="13" t="s">
        <v>35</v>
      </c>
      <c r="AX505" s="13" t="s">
        <v>79</v>
      </c>
      <c r="AY505" s="161" t="s">
        <v>317</v>
      </c>
    </row>
    <row r="506" spans="2:51" s="14" customFormat="1" ht="11.25">
      <c r="B506" s="167"/>
      <c r="D506" s="154" t="s">
        <v>323</v>
      </c>
      <c r="E506" s="168" t="s">
        <v>207</v>
      </c>
      <c r="F506" s="169" t="s">
        <v>333</v>
      </c>
      <c r="H506" s="170">
        <v>2</v>
      </c>
      <c r="I506" s="171"/>
      <c r="L506" s="167"/>
      <c r="M506" s="172"/>
      <c r="T506" s="173"/>
      <c r="AT506" s="168" t="s">
        <v>323</v>
      </c>
      <c r="AU506" s="168" t="s">
        <v>88</v>
      </c>
      <c r="AV506" s="14" t="s">
        <v>190</v>
      </c>
      <c r="AW506" s="14" t="s">
        <v>35</v>
      </c>
      <c r="AX506" s="14" t="s">
        <v>79</v>
      </c>
      <c r="AY506" s="168" t="s">
        <v>317</v>
      </c>
    </row>
    <row r="507" spans="2:51" s="12" customFormat="1" ht="11.25">
      <c r="B507" s="153"/>
      <c r="D507" s="154" t="s">
        <v>323</v>
      </c>
      <c r="E507" s="155" t="s">
        <v>1</v>
      </c>
      <c r="F507" s="156" t="s">
        <v>684</v>
      </c>
      <c r="H507" s="155" t="s">
        <v>1</v>
      </c>
      <c r="I507" s="157"/>
      <c r="L507" s="153"/>
      <c r="M507" s="158"/>
      <c r="T507" s="159"/>
      <c r="AT507" s="155" t="s">
        <v>323</v>
      </c>
      <c r="AU507" s="155" t="s">
        <v>88</v>
      </c>
      <c r="AV507" s="12" t="s">
        <v>21</v>
      </c>
      <c r="AW507" s="12" t="s">
        <v>35</v>
      </c>
      <c r="AX507" s="12" t="s">
        <v>79</v>
      </c>
      <c r="AY507" s="155" t="s">
        <v>317</v>
      </c>
    </row>
    <row r="508" spans="2:51" s="13" customFormat="1" ht="11.25">
      <c r="B508" s="160"/>
      <c r="D508" s="154" t="s">
        <v>323</v>
      </c>
      <c r="E508" s="161" t="s">
        <v>1</v>
      </c>
      <c r="F508" s="162" t="s">
        <v>169</v>
      </c>
      <c r="H508" s="163">
        <v>24</v>
      </c>
      <c r="I508" s="164"/>
      <c r="L508" s="160"/>
      <c r="M508" s="165"/>
      <c r="T508" s="166"/>
      <c r="AT508" s="161" t="s">
        <v>323</v>
      </c>
      <c r="AU508" s="161" t="s">
        <v>88</v>
      </c>
      <c r="AV508" s="13" t="s">
        <v>88</v>
      </c>
      <c r="AW508" s="13" t="s">
        <v>35</v>
      </c>
      <c r="AX508" s="13" t="s">
        <v>79</v>
      </c>
      <c r="AY508" s="161" t="s">
        <v>317</v>
      </c>
    </row>
    <row r="509" spans="2:51" s="14" customFormat="1" ht="11.25">
      <c r="B509" s="167"/>
      <c r="D509" s="154" t="s">
        <v>323</v>
      </c>
      <c r="E509" s="168" t="s">
        <v>209</v>
      </c>
      <c r="F509" s="169" t="s">
        <v>333</v>
      </c>
      <c r="H509" s="170">
        <v>24</v>
      </c>
      <c r="I509" s="171"/>
      <c r="L509" s="167"/>
      <c r="M509" s="172"/>
      <c r="T509" s="173"/>
      <c r="AT509" s="168" t="s">
        <v>323</v>
      </c>
      <c r="AU509" s="168" t="s">
        <v>88</v>
      </c>
      <c r="AV509" s="14" t="s">
        <v>190</v>
      </c>
      <c r="AW509" s="14" t="s">
        <v>35</v>
      </c>
      <c r="AX509" s="14" t="s">
        <v>79</v>
      </c>
      <c r="AY509" s="168" t="s">
        <v>317</v>
      </c>
    </row>
    <row r="510" spans="2:51" s="12" customFormat="1" ht="11.25">
      <c r="B510" s="153"/>
      <c r="D510" s="154" t="s">
        <v>323</v>
      </c>
      <c r="E510" s="155" t="s">
        <v>1</v>
      </c>
      <c r="F510" s="156" t="s">
        <v>685</v>
      </c>
      <c r="H510" s="155" t="s">
        <v>1</v>
      </c>
      <c r="I510" s="157"/>
      <c r="L510" s="153"/>
      <c r="M510" s="158"/>
      <c r="T510" s="159"/>
      <c r="AT510" s="155" t="s">
        <v>323</v>
      </c>
      <c r="AU510" s="155" t="s">
        <v>88</v>
      </c>
      <c r="AV510" s="12" t="s">
        <v>21</v>
      </c>
      <c r="AW510" s="12" t="s">
        <v>35</v>
      </c>
      <c r="AX510" s="12" t="s">
        <v>79</v>
      </c>
      <c r="AY510" s="155" t="s">
        <v>317</v>
      </c>
    </row>
    <row r="511" spans="2:51" s="13" customFormat="1" ht="11.25">
      <c r="B511" s="160"/>
      <c r="D511" s="154" t="s">
        <v>323</v>
      </c>
      <c r="E511" s="161" t="s">
        <v>1</v>
      </c>
      <c r="F511" s="162" t="s">
        <v>213</v>
      </c>
      <c r="H511" s="163">
        <v>29</v>
      </c>
      <c r="I511" s="164"/>
      <c r="L511" s="160"/>
      <c r="M511" s="165"/>
      <c r="T511" s="166"/>
      <c r="AT511" s="161" t="s">
        <v>323</v>
      </c>
      <c r="AU511" s="161" t="s">
        <v>88</v>
      </c>
      <c r="AV511" s="13" t="s">
        <v>88</v>
      </c>
      <c r="AW511" s="13" t="s">
        <v>35</v>
      </c>
      <c r="AX511" s="13" t="s">
        <v>79</v>
      </c>
      <c r="AY511" s="161" t="s">
        <v>317</v>
      </c>
    </row>
    <row r="512" spans="2:51" s="14" customFormat="1" ht="11.25">
      <c r="B512" s="167"/>
      <c r="D512" s="154" t="s">
        <v>323</v>
      </c>
      <c r="E512" s="168" t="s">
        <v>211</v>
      </c>
      <c r="F512" s="169" t="s">
        <v>333</v>
      </c>
      <c r="H512" s="170">
        <v>29</v>
      </c>
      <c r="I512" s="171"/>
      <c r="L512" s="167"/>
      <c r="M512" s="172"/>
      <c r="T512" s="173"/>
      <c r="AT512" s="168" t="s">
        <v>323</v>
      </c>
      <c r="AU512" s="168" t="s">
        <v>88</v>
      </c>
      <c r="AV512" s="14" t="s">
        <v>190</v>
      </c>
      <c r="AW512" s="14" t="s">
        <v>35</v>
      </c>
      <c r="AX512" s="14" t="s">
        <v>79</v>
      </c>
      <c r="AY512" s="168" t="s">
        <v>317</v>
      </c>
    </row>
    <row r="513" spans="2:51" s="12" customFormat="1" ht="11.25">
      <c r="B513" s="153"/>
      <c r="D513" s="154" t="s">
        <v>323</v>
      </c>
      <c r="E513" s="155" t="s">
        <v>1</v>
      </c>
      <c r="F513" s="156" t="s">
        <v>686</v>
      </c>
      <c r="H513" s="155" t="s">
        <v>1</v>
      </c>
      <c r="I513" s="157"/>
      <c r="L513" s="153"/>
      <c r="M513" s="158"/>
      <c r="T513" s="159"/>
      <c r="AT513" s="155" t="s">
        <v>323</v>
      </c>
      <c r="AU513" s="155" t="s">
        <v>88</v>
      </c>
      <c r="AV513" s="12" t="s">
        <v>21</v>
      </c>
      <c r="AW513" s="12" t="s">
        <v>35</v>
      </c>
      <c r="AX513" s="12" t="s">
        <v>79</v>
      </c>
      <c r="AY513" s="155" t="s">
        <v>317</v>
      </c>
    </row>
    <row r="514" spans="2:51" s="13" customFormat="1" ht="11.25">
      <c r="B514" s="160"/>
      <c r="D514" s="154" t="s">
        <v>323</v>
      </c>
      <c r="E514" s="161" t="s">
        <v>1</v>
      </c>
      <c r="F514" s="162" t="s">
        <v>216</v>
      </c>
      <c r="H514" s="163">
        <v>10</v>
      </c>
      <c r="I514" s="164"/>
      <c r="L514" s="160"/>
      <c r="M514" s="165"/>
      <c r="T514" s="166"/>
      <c r="AT514" s="161" t="s">
        <v>323</v>
      </c>
      <c r="AU514" s="161" t="s">
        <v>88</v>
      </c>
      <c r="AV514" s="13" t="s">
        <v>88</v>
      </c>
      <c r="AW514" s="13" t="s">
        <v>35</v>
      </c>
      <c r="AX514" s="13" t="s">
        <v>79</v>
      </c>
      <c r="AY514" s="161" t="s">
        <v>317</v>
      </c>
    </row>
    <row r="515" spans="2:51" s="14" customFormat="1" ht="11.25">
      <c r="B515" s="167"/>
      <c r="D515" s="154" t="s">
        <v>323</v>
      </c>
      <c r="E515" s="168" t="s">
        <v>214</v>
      </c>
      <c r="F515" s="169" t="s">
        <v>333</v>
      </c>
      <c r="H515" s="170">
        <v>10</v>
      </c>
      <c r="I515" s="171"/>
      <c r="L515" s="167"/>
      <c r="M515" s="172"/>
      <c r="T515" s="173"/>
      <c r="AT515" s="168" t="s">
        <v>323</v>
      </c>
      <c r="AU515" s="168" t="s">
        <v>88</v>
      </c>
      <c r="AV515" s="14" t="s">
        <v>190</v>
      </c>
      <c r="AW515" s="14" t="s">
        <v>35</v>
      </c>
      <c r="AX515" s="14" t="s">
        <v>79</v>
      </c>
      <c r="AY515" s="168" t="s">
        <v>317</v>
      </c>
    </row>
    <row r="516" spans="2:51" s="15" customFormat="1" ht="11.25">
      <c r="B516" s="174"/>
      <c r="D516" s="154" t="s">
        <v>323</v>
      </c>
      <c r="E516" s="175" t="s">
        <v>1</v>
      </c>
      <c r="F516" s="176" t="s">
        <v>334</v>
      </c>
      <c r="H516" s="177">
        <v>65</v>
      </c>
      <c r="I516" s="178"/>
      <c r="L516" s="174"/>
      <c r="M516" s="179"/>
      <c r="T516" s="180"/>
      <c r="AT516" s="175" t="s">
        <v>323</v>
      </c>
      <c r="AU516" s="175" t="s">
        <v>88</v>
      </c>
      <c r="AV516" s="15" t="s">
        <v>219</v>
      </c>
      <c r="AW516" s="15" t="s">
        <v>35</v>
      </c>
      <c r="AX516" s="15" t="s">
        <v>21</v>
      </c>
      <c r="AY516" s="175" t="s">
        <v>317</v>
      </c>
    </row>
    <row r="517" spans="2:65" s="1" customFormat="1" ht="24.2" customHeight="1">
      <c r="B517" s="32"/>
      <c r="C517" s="139" t="s">
        <v>687</v>
      </c>
      <c r="D517" s="139" t="s">
        <v>319</v>
      </c>
      <c r="E517" s="140" t="s">
        <v>688</v>
      </c>
      <c r="F517" s="141" t="s">
        <v>689</v>
      </c>
      <c r="G517" s="142" t="s">
        <v>506</v>
      </c>
      <c r="H517" s="143">
        <v>4</v>
      </c>
      <c r="I517" s="144"/>
      <c r="J517" s="145">
        <f>ROUND(I517*H517,1)</f>
        <v>0</v>
      </c>
      <c r="K517" s="146"/>
      <c r="L517" s="32"/>
      <c r="M517" s="147" t="s">
        <v>1</v>
      </c>
      <c r="N517" s="148" t="s">
        <v>44</v>
      </c>
      <c r="P517" s="149">
        <f>O517*H517</f>
        <v>0</v>
      </c>
      <c r="Q517" s="149">
        <v>0.08742</v>
      </c>
      <c r="R517" s="149">
        <f>Q517*H517</f>
        <v>0.34968</v>
      </c>
      <c r="S517" s="149">
        <v>0</v>
      </c>
      <c r="T517" s="150">
        <f>S517*H517</f>
        <v>0</v>
      </c>
      <c r="AR517" s="151" t="s">
        <v>219</v>
      </c>
      <c r="AT517" s="151" t="s">
        <v>319</v>
      </c>
      <c r="AU517" s="151" t="s">
        <v>88</v>
      </c>
      <c r="AY517" s="17" t="s">
        <v>317</v>
      </c>
      <c r="BE517" s="152">
        <f>IF(N517="základní",J517,0)</f>
        <v>0</v>
      </c>
      <c r="BF517" s="152">
        <f>IF(N517="snížená",J517,0)</f>
        <v>0</v>
      </c>
      <c r="BG517" s="152">
        <f>IF(N517="zákl. přenesená",J517,0)</f>
        <v>0</v>
      </c>
      <c r="BH517" s="152">
        <f>IF(N517="sníž. přenesená",J517,0)</f>
        <v>0</v>
      </c>
      <c r="BI517" s="152">
        <f>IF(N517="nulová",J517,0)</f>
        <v>0</v>
      </c>
      <c r="BJ517" s="17" t="s">
        <v>21</v>
      </c>
      <c r="BK517" s="152">
        <f>ROUND(I517*H517,1)</f>
        <v>0</v>
      </c>
      <c r="BL517" s="17" t="s">
        <v>219</v>
      </c>
      <c r="BM517" s="151" t="s">
        <v>690</v>
      </c>
    </row>
    <row r="518" spans="2:51" s="12" customFormat="1" ht="11.25">
      <c r="B518" s="153"/>
      <c r="D518" s="154" t="s">
        <v>323</v>
      </c>
      <c r="E518" s="155" t="s">
        <v>1</v>
      </c>
      <c r="F518" s="156" t="s">
        <v>691</v>
      </c>
      <c r="H518" s="155" t="s">
        <v>1</v>
      </c>
      <c r="I518" s="157"/>
      <c r="L518" s="153"/>
      <c r="M518" s="158"/>
      <c r="T518" s="159"/>
      <c r="AT518" s="155" t="s">
        <v>323</v>
      </c>
      <c r="AU518" s="155" t="s">
        <v>88</v>
      </c>
      <c r="AV518" s="12" t="s">
        <v>21</v>
      </c>
      <c r="AW518" s="12" t="s">
        <v>35</v>
      </c>
      <c r="AX518" s="12" t="s">
        <v>79</v>
      </c>
      <c r="AY518" s="155" t="s">
        <v>317</v>
      </c>
    </row>
    <row r="519" spans="2:51" s="13" customFormat="1" ht="11.25">
      <c r="B519" s="160"/>
      <c r="D519" s="154" t="s">
        <v>323</v>
      </c>
      <c r="E519" s="161" t="s">
        <v>1</v>
      </c>
      <c r="F519" s="162" t="s">
        <v>219</v>
      </c>
      <c r="H519" s="163">
        <v>4</v>
      </c>
      <c r="I519" s="164"/>
      <c r="L519" s="160"/>
      <c r="M519" s="165"/>
      <c r="T519" s="166"/>
      <c r="AT519" s="161" t="s">
        <v>323</v>
      </c>
      <c r="AU519" s="161" t="s">
        <v>88</v>
      </c>
      <c r="AV519" s="13" t="s">
        <v>88</v>
      </c>
      <c r="AW519" s="13" t="s">
        <v>35</v>
      </c>
      <c r="AX519" s="13" t="s">
        <v>79</v>
      </c>
      <c r="AY519" s="161" t="s">
        <v>317</v>
      </c>
    </row>
    <row r="520" spans="2:51" s="14" customFormat="1" ht="11.25">
      <c r="B520" s="167"/>
      <c r="D520" s="154" t="s">
        <v>323</v>
      </c>
      <c r="E520" s="168" t="s">
        <v>217</v>
      </c>
      <c r="F520" s="169" t="s">
        <v>333</v>
      </c>
      <c r="H520" s="170">
        <v>4</v>
      </c>
      <c r="I520" s="171"/>
      <c r="L520" s="167"/>
      <c r="M520" s="172"/>
      <c r="T520" s="173"/>
      <c r="AT520" s="168" t="s">
        <v>323</v>
      </c>
      <c r="AU520" s="168" t="s">
        <v>88</v>
      </c>
      <c r="AV520" s="14" t="s">
        <v>190</v>
      </c>
      <c r="AW520" s="14" t="s">
        <v>35</v>
      </c>
      <c r="AX520" s="14" t="s">
        <v>79</v>
      </c>
      <c r="AY520" s="168" t="s">
        <v>317</v>
      </c>
    </row>
    <row r="521" spans="2:51" s="15" customFormat="1" ht="11.25">
      <c r="B521" s="174"/>
      <c r="D521" s="154" t="s">
        <v>323</v>
      </c>
      <c r="E521" s="175" t="s">
        <v>1</v>
      </c>
      <c r="F521" s="176" t="s">
        <v>334</v>
      </c>
      <c r="H521" s="177">
        <v>4</v>
      </c>
      <c r="I521" s="178"/>
      <c r="L521" s="174"/>
      <c r="M521" s="179"/>
      <c r="T521" s="180"/>
      <c r="AT521" s="175" t="s">
        <v>323</v>
      </c>
      <c r="AU521" s="175" t="s">
        <v>88</v>
      </c>
      <c r="AV521" s="15" t="s">
        <v>219</v>
      </c>
      <c r="AW521" s="15" t="s">
        <v>35</v>
      </c>
      <c r="AX521" s="15" t="s">
        <v>21</v>
      </c>
      <c r="AY521" s="175" t="s">
        <v>317</v>
      </c>
    </row>
    <row r="522" spans="2:65" s="1" customFormat="1" ht="24.2" customHeight="1">
      <c r="B522" s="32"/>
      <c r="C522" s="181" t="s">
        <v>692</v>
      </c>
      <c r="D522" s="181" t="s">
        <v>574</v>
      </c>
      <c r="E522" s="182" t="s">
        <v>693</v>
      </c>
      <c r="F522" s="183" t="s">
        <v>694</v>
      </c>
      <c r="G522" s="184" t="s">
        <v>506</v>
      </c>
      <c r="H522" s="185">
        <v>2</v>
      </c>
      <c r="I522" s="186"/>
      <c r="J522" s="187">
        <f>ROUND(I522*H522,1)</f>
        <v>0</v>
      </c>
      <c r="K522" s="188"/>
      <c r="L522" s="189"/>
      <c r="M522" s="190" t="s">
        <v>1</v>
      </c>
      <c r="N522" s="191" t="s">
        <v>44</v>
      </c>
      <c r="P522" s="149">
        <f>O522*H522</f>
        <v>0</v>
      </c>
      <c r="Q522" s="149">
        <v>0.028</v>
      </c>
      <c r="R522" s="149">
        <f>Q522*H522</f>
        <v>0.056</v>
      </c>
      <c r="S522" s="149">
        <v>0</v>
      </c>
      <c r="T522" s="150">
        <f>S522*H522</f>
        <v>0</v>
      </c>
      <c r="AR522" s="151" t="s">
        <v>252</v>
      </c>
      <c r="AT522" s="151" t="s">
        <v>574</v>
      </c>
      <c r="AU522" s="151" t="s">
        <v>88</v>
      </c>
      <c r="AY522" s="17" t="s">
        <v>317</v>
      </c>
      <c r="BE522" s="152">
        <f>IF(N522="základní",J522,0)</f>
        <v>0</v>
      </c>
      <c r="BF522" s="152">
        <f>IF(N522="snížená",J522,0)</f>
        <v>0</v>
      </c>
      <c r="BG522" s="152">
        <f>IF(N522="zákl. přenesená",J522,0)</f>
        <v>0</v>
      </c>
      <c r="BH522" s="152">
        <f>IF(N522="sníž. přenesená",J522,0)</f>
        <v>0</v>
      </c>
      <c r="BI522" s="152">
        <f>IF(N522="nulová",J522,0)</f>
        <v>0</v>
      </c>
      <c r="BJ522" s="17" t="s">
        <v>21</v>
      </c>
      <c r="BK522" s="152">
        <f>ROUND(I522*H522,1)</f>
        <v>0</v>
      </c>
      <c r="BL522" s="17" t="s">
        <v>219</v>
      </c>
      <c r="BM522" s="151" t="s">
        <v>695</v>
      </c>
    </row>
    <row r="523" spans="2:51" s="13" customFormat="1" ht="11.25">
      <c r="B523" s="160"/>
      <c r="D523" s="154" t="s">
        <v>323</v>
      </c>
      <c r="E523" s="161" t="s">
        <v>1</v>
      </c>
      <c r="F523" s="162" t="s">
        <v>207</v>
      </c>
      <c r="H523" s="163">
        <v>2</v>
      </c>
      <c r="I523" s="164"/>
      <c r="L523" s="160"/>
      <c r="M523" s="165"/>
      <c r="T523" s="166"/>
      <c r="AT523" s="161" t="s">
        <v>323</v>
      </c>
      <c r="AU523" s="161" t="s">
        <v>88</v>
      </c>
      <c r="AV523" s="13" t="s">
        <v>88</v>
      </c>
      <c r="AW523" s="13" t="s">
        <v>35</v>
      </c>
      <c r="AX523" s="13" t="s">
        <v>79</v>
      </c>
      <c r="AY523" s="161" t="s">
        <v>317</v>
      </c>
    </row>
    <row r="524" spans="2:51" s="15" customFormat="1" ht="11.25">
      <c r="B524" s="174"/>
      <c r="D524" s="154" t="s">
        <v>323</v>
      </c>
      <c r="E524" s="175" t="s">
        <v>1</v>
      </c>
      <c r="F524" s="176" t="s">
        <v>334</v>
      </c>
      <c r="H524" s="177">
        <v>2</v>
      </c>
      <c r="I524" s="178"/>
      <c r="L524" s="174"/>
      <c r="M524" s="179"/>
      <c r="T524" s="180"/>
      <c r="AT524" s="175" t="s">
        <v>323</v>
      </c>
      <c r="AU524" s="175" t="s">
        <v>88</v>
      </c>
      <c r="AV524" s="15" t="s">
        <v>219</v>
      </c>
      <c r="AW524" s="15" t="s">
        <v>35</v>
      </c>
      <c r="AX524" s="15" t="s">
        <v>21</v>
      </c>
      <c r="AY524" s="175" t="s">
        <v>317</v>
      </c>
    </row>
    <row r="525" spans="2:65" s="1" customFormat="1" ht="24.2" customHeight="1">
      <c r="B525" s="32"/>
      <c r="C525" s="181" t="s">
        <v>281</v>
      </c>
      <c r="D525" s="181" t="s">
        <v>574</v>
      </c>
      <c r="E525" s="182" t="s">
        <v>696</v>
      </c>
      <c r="F525" s="183" t="s">
        <v>697</v>
      </c>
      <c r="G525" s="184" t="s">
        <v>506</v>
      </c>
      <c r="H525" s="185">
        <v>24</v>
      </c>
      <c r="I525" s="186"/>
      <c r="J525" s="187">
        <f>ROUND(I525*H525,1)</f>
        <v>0</v>
      </c>
      <c r="K525" s="188"/>
      <c r="L525" s="189"/>
      <c r="M525" s="190" t="s">
        <v>1</v>
      </c>
      <c r="N525" s="191" t="s">
        <v>44</v>
      </c>
      <c r="P525" s="149">
        <f>O525*H525</f>
        <v>0</v>
      </c>
      <c r="Q525" s="149">
        <v>0.04</v>
      </c>
      <c r="R525" s="149">
        <f>Q525*H525</f>
        <v>0.96</v>
      </c>
      <c r="S525" s="149">
        <v>0</v>
      </c>
      <c r="T525" s="150">
        <f>S525*H525</f>
        <v>0</v>
      </c>
      <c r="AR525" s="151" t="s">
        <v>252</v>
      </c>
      <c r="AT525" s="151" t="s">
        <v>574</v>
      </c>
      <c r="AU525" s="151" t="s">
        <v>88</v>
      </c>
      <c r="AY525" s="17" t="s">
        <v>317</v>
      </c>
      <c r="BE525" s="152">
        <f>IF(N525="základní",J525,0)</f>
        <v>0</v>
      </c>
      <c r="BF525" s="152">
        <f>IF(N525="snížená",J525,0)</f>
        <v>0</v>
      </c>
      <c r="BG525" s="152">
        <f>IF(N525="zákl. přenesená",J525,0)</f>
        <v>0</v>
      </c>
      <c r="BH525" s="152">
        <f>IF(N525="sníž. přenesená",J525,0)</f>
        <v>0</v>
      </c>
      <c r="BI525" s="152">
        <f>IF(N525="nulová",J525,0)</f>
        <v>0</v>
      </c>
      <c r="BJ525" s="17" t="s">
        <v>21</v>
      </c>
      <c r="BK525" s="152">
        <f>ROUND(I525*H525,1)</f>
        <v>0</v>
      </c>
      <c r="BL525" s="17" t="s">
        <v>219</v>
      </c>
      <c r="BM525" s="151" t="s">
        <v>698</v>
      </c>
    </row>
    <row r="526" spans="2:51" s="13" customFormat="1" ht="11.25">
      <c r="B526" s="160"/>
      <c r="D526" s="154" t="s">
        <v>323</v>
      </c>
      <c r="E526" s="161" t="s">
        <v>1</v>
      </c>
      <c r="F526" s="162" t="s">
        <v>209</v>
      </c>
      <c r="H526" s="163">
        <v>24</v>
      </c>
      <c r="I526" s="164"/>
      <c r="L526" s="160"/>
      <c r="M526" s="165"/>
      <c r="T526" s="166"/>
      <c r="AT526" s="161" t="s">
        <v>323</v>
      </c>
      <c r="AU526" s="161" t="s">
        <v>88</v>
      </c>
      <c r="AV526" s="13" t="s">
        <v>88</v>
      </c>
      <c r="AW526" s="13" t="s">
        <v>35</v>
      </c>
      <c r="AX526" s="13" t="s">
        <v>79</v>
      </c>
      <c r="AY526" s="161" t="s">
        <v>317</v>
      </c>
    </row>
    <row r="527" spans="2:51" s="15" customFormat="1" ht="11.25">
      <c r="B527" s="174"/>
      <c r="D527" s="154" t="s">
        <v>323</v>
      </c>
      <c r="E527" s="175" t="s">
        <v>1</v>
      </c>
      <c r="F527" s="176" t="s">
        <v>334</v>
      </c>
      <c r="H527" s="177">
        <v>24</v>
      </c>
      <c r="I527" s="178"/>
      <c r="L527" s="174"/>
      <c r="M527" s="179"/>
      <c r="T527" s="180"/>
      <c r="AT527" s="175" t="s">
        <v>323</v>
      </c>
      <c r="AU527" s="175" t="s">
        <v>88</v>
      </c>
      <c r="AV527" s="15" t="s">
        <v>219</v>
      </c>
      <c r="AW527" s="15" t="s">
        <v>35</v>
      </c>
      <c r="AX527" s="15" t="s">
        <v>21</v>
      </c>
      <c r="AY527" s="175" t="s">
        <v>317</v>
      </c>
    </row>
    <row r="528" spans="2:65" s="1" customFormat="1" ht="24.2" customHeight="1">
      <c r="B528" s="32"/>
      <c r="C528" s="181" t="s">
        <v>699</v>
      </c>
      <c r="D528" s="181" t="s">
        <v>574</v>
      </c>
      <c r="E528" s="182" t="s">
        <v>700</v>
      </c>
      <c r="F528" s="183" t="s">
        <v>701</v>
      </c>
      <c r="G528" s="184" t="s">
        <v>506</v>
      </c>
      <c r="H528" s="185">
        <v>29</v>
      </c>
      <c r="I528" s="186"/>
      <c r="J528" s="187">
        <f>ROUND(I528*H528,1)</f>
        <v>0</v>
      </c>
      <c r="K528" s="188"/>
      <c r="L528" s="189"/>
      <c r="M528" s="190" t="s">
        <v>1</v>
      </c>
      <c r="N528" s="191" t="s">
        <v>44</v>
      </c>
      <c r="P528" s="149">
        <f>O528*H528</f>
        <v>0</v>
      </c>
      <c r="Q528" s="149">
        <v>0.051</v>
      </c>
      <c r="R528" s="149">
        <f>Q528*H528</f>
        <v>1.4789999999999999</v>
      </c>
      <c r="S528" s="149">
        <v>0</v>
      </c>
      <c r="T528" s="150">
        <f>S528*H528</f>
        <v>0</v>
      </c>
      <c r="AR528" s="151" t="s">
        <v>252</v>
      </c>
      <c r="AT528" s="151" t="s">
        <v>574</v>
      </c>
      <c r="AU528" s="151" t="s">
        <v>88</v>
      </c>
      <c r="AY528" s="17" t="s">
        <v>317</v>
      </c>
      <c r="BE528" s="152">
        <f>IF(N528="základní",J528,0)</f>
        <v>0</v>
      </c>
      <c r="BF528" s="152">
        <f>IF(N528="snížená",J528,0)</f>
        <v>0</v>
      </c>
      <c r="BG528" s="152">
        <f>IF(N528="zákl. přenesená",J528,0)</f>
        <v>0</v>
      </c>
      <c r="BH528" s="152">
        <f>IF(N528="sníž. přenesená",J528,0)</f>
        <v>0</v>
      </c>
      <c r="BI528" s="152">
        <f>IF(N528="nulová",J528,0)</f>
        <v>0</v>
      </c>
      <c r="BJ528" s="17" t="s">
        <v>21</v>
      </c>
      <c r="BK528" s="152">
        <f>ROUND(I528*H528,1)</f>
        <v>0</v>
      </c>
      <c r="BL528" s="17" t="s">
        <v>219</v>
      </c>
      <c r="BM528" s="151" t="s">
        <v>702</v>
      </c>
    </row>
    <row r="529" spans="2:51" s="13" customFormat="1" ht="11.25">
      <c r="B529" s="160"/>
      <c r="D529" s="154" t="s">
        <v>323</v>
      </c>
      <c r="E529" s="161" t="s">
        <v>1</v>
      </c>
      <c r="F529" s="162" t="s">
        <v>211</v>
      </c>
      <c r="H529" s="163">
        <v>29</v>
      </c>
      <c r="I529" s="164"/>
      <c r="L529" s="160"/>
      <c r="M529" s="165"/>
      <c r="T529" s="166"/>
      <c r="AT529" s="161" t="s">
        <v>323</v>
      </c>
      <c r="AU529" s="161" t="s">
        <v>88</v>
      </c>
      <c r="AV529" s="13" t="s">
        <v>88</v>
      </c>
      <c r="AW529" s="13" t="s">
        <v>35</v>
      </c>
      <c r="AX529" s="13" t="s">
        <v>79</v>
      </c>
      <c r="AY529" s="161" t="s">
        <v>317</v>
      </c>
    </row>
    <row r="530" spans="2:51" s="15" customFormat="1" ht="11.25">
      <c r="B530" s="174"/>
      <c r="D530" s="154" t="s">
        <v>323</v>
      </c>
      <c r="E530" s="175" t="s">
        <v>1</v>
      </c>
      <c r="F530" s="176" t="s">
        <v>334</v>
      </c>
      <c r="H530" s="177">
        <v>29</v>
      </c>
      <c r="I530" s="178"/>
      <c r="L530" s="174"/>
      <c r="M530" s="179"/>
      <c r="T530" s="180"/>
      <c r="AT530" s="175" t="s">
        <v>323</v>
      </c>
      <c r="AU530" s="175" t="s">
        <v>88</v>
      </c>
      <c r="AV530" s="15" t="s">
        <v>219</v>
      </c>
      <c r="AW530" s="15" t="s">
        <v>35</v>
      </c>
      <c r="AX530" s="15" t="s">
        <v>21</v>
      </c>
      <c r="AY530" s="175" t="s">
        <v>317</v>
      </c>
    </row>
    <row r="531" spans="2:65" s="1" customFormat="1" ht="24.2" customHeight="1">
      <c r="B531" s="32"/>
      <c r="C531" s="181" t="s">
        <v>703</v>
      </c>
      <c r="D531" s="181" t="s">
        <v>574</v>
      </c>
      <c r="E531" s="182" t="s">
        <v>704</v>
      </c>
      <c r="F531" s="183" t="s">
        <v>705</v>
      </c>
      <c r="G531" s="184" t="s">
        <v>506</v>
      </c>
      <c r="H531" s="185">
        <v>10</v>
      </c>
      <c r="I531" s="186"/>
      <c r="J531" s="187">
        <f>ROUND(I531*H531,1)</f>
        <v>0</v>
      </c>
      <c r="K531" s="188"/>
      <c r="L531" s="189"/>
      <c r="M531" s="190" t="s">
        <v>1</v>
      </c>
      <c r="N531" s="191" t="s">
        <v>44</v>
      </c>
      <c r="P531" s="149">
        <f>O531*H531</f>
        <v>0</v>
      </c>
      <c r="Q531" s="149">
        <v>0.068</v>
      </c>
      <c r="R531" s="149">
        <f>Q531*H531</f>
        <v>0.68</v>
      </c>
      <c r="S531" s="149">
        <v>0</v>
      </c>
      <c r="T531" s="150">
        <f>S531*H531</f>
        <v>0</v>
      </c>
      <c r="AR531" s="151" t="s">
        <v>252</v>
      </c>
      <c r="AT531" s="151" t="s">
        <v>574</v>
      </c>
      <c r="AU531" s="151" t="s">
        <v>88</v>
      </c>
      <c r="AY531" s="17" t="s">
        <v>317</v>
      </c>
      <c r="BE531" s="152">
        <f>IF(N531="základní",J531,0)</f>
        <v>0</v>
      </c>
      <c r="BF531" s="152">
        <f>IF(N531="snížená",J531,0)</f>
        <v>0</v>
      </c>
      <c r="BG531" s="152">
        <f>IF(N531="zákl. přenesená",J531,0)</f>
        <v>0</v>
      </c>
      <c r="BH531" s="152">
        <f>IF(N531="sníž. přenesená",J531,0)</f>
        <v>0</v>
      </c>
      <c r="BI531" s="152">
        <f>IF(N531="nulová",J531,0)</f>
        <v>0</v>
      </c>
      <c r="BJ531" s="17" t="s">
        <v>21</v>
      </c>
      <c r="BK531" s="152">
        <f>ROUND(I531*H531,1)</f>
        <v>0</v>
      </c>
      <c r="BL531" s="17" t="s">
        <v>219</v>
      </c>
      <c r="BM531" s="151" t="s">
        <v>706</v>
      </c>
    </row>
    <row r="532" spans="2:51" s="13" customFormat="1" ht="11.25">
      <c r="B532" s="160"/>
      <c r="D532" s="154" t="s">
        <v>323</v>
      </c>
      <c r="E532" s="161" t="s">
        <v>1</v>
      </c>
      <c r="F532" s="162" t="s">
        <v>214</v>
      </c>
      <c r="H532" s="163">
        <v>10</v>
      </c>
      <c r="I532" s="164"/>
      <c r="L532" s="160"/>
      <c r="M532" s="165"/>
      <c r="T532" s="166"/>
      <c r="AT532" s="161" t="s">
        <v>323</v>
      </c>
      <c r="AU532" s="161" t="s">
        <v>88</v>
      </c>
      <c r="AV532" s="13" t="s">
        <v>88</v>
      </c>
      <c r="AW532" s="13" t="s">
        <v>35</v>
      </c>
      <c r="AX532" s="13" t="s">
        <v>79</v>
      </c>
      <c r="AY532" s="161" t="s">
        <v>317</v>
      </c>
    </row>
    <row r="533" spans="2:51" s="15" customFormat="1" ht="11.25">
      <c r="B533" s="174"/>
      <c r="D533" s="154" t="s">
        <v>323</v>
      </c>
      <c r="E533" s="175" t="s">
        <v>1</v>
      </c>
      <c r="F533" s="176" t="s">
        <v>334</v>
      </c>
      <c r="H533" s="177">
        <v>10</v>
      </c>
      <c r="I533" s="178"/>
      <c r="L533" s="174"/>
      <c r="M533" s="179"/>
      <c r="T533" s="180"/>
      <c r="AT533" s="175" t="s">
        <v>323</v>
      </c>
      <c r="AU533" s="175" t="s">
        <v>88</v>
      </c>
      <c r="AV533" s="15" t="s">
        <v>219</v>
      </c>
      <c r="AW533" s="15" t="s">
        <v>35</v>
      </c>
      <c r="AX533" s="15" t="s">
        <v>21</v>
      </c>
      <c r="AY533" s="175" t="s">
        <v>317</v>
      </c>
    </row>
    <row r="534" spans="2:65" s="1" customFormat="1" ht="24.2" customHeight="1">
      <c r="B534" s="32"/>
      <c r="C534" s="181" t="s">
        <v>707</v>
      </c>
      <c r="D534" s="181" t="s">
        <v>574</v>
      </c>
      <c r="E534" s="182" t="s">
        <v>708</v>
      </c>
      <c r="F534" s="183" t="s">
        <v>709</v>
      </c>
      <c r="G534" s="184" t="s">
        <v>506</v>
      </c>
      <c r="H534" s="185">
        <v>4</v>
      </c>
      <c r="I534" s="186"/>
      <c r="J534" s="187">
        <f>ROUND(I534*H534,1)</f>
        <v>0</v>
      </c>
      <c r="K534" s="188"/>
      <c r="L534" s="189"/>
      <c r="M534" s="190" t="s">
        <v>1</v>
      </c>
      <c r="N534" s="191" t="s">
        <v>44</v>
      </c>
      <c r="P534" s="149">
        <f>O534*H534</f>
        <v>0</v>
      </c>
      <c r="Q534" s="149">
        <v>0.081</v>
      </c>
      <c r="R534" s="149">
        <f>Q534*H534</f>
        <v>0.324</v>
      </c>
      <c r="S534" s="149">
        <v>0</v>
      </c>
      <c r="T534" s="150">
        <f>S534*H534</f>
        <v>0</v>
      </c>
      <c r="AR534" s="151" t="s">
        <v>252</v>
      </c>
      <c r="AT534" s="151" t="s">
        <v>574</v>
      </c>
      <c r="AU534" s="151" t="s">
        <v>88</v>
      </c>
      <c r="AY534" s="17" t="s">
        <v>317</v>
      </c>
      <c r="BE534" s="152">
        <f>IF(N534="základní",J534,0)</f>
        <v>0</v>
      </c>
      <c r="BF534" s="152">
        <f>IF(N534="snížená",J534,0)</f>
        <v>0</v>
      </c>
      <c r="BG534" s="152">
        <f>IF(N534="zákl. přenesená",J534,0)</f>
        <v>0</v>
      </c>
      <c r="BH534" s="152">
        <f>IF(N534="sníž. přenesená",J534,0)</f>
        <v>0</v>
      </c>
      <c r="BI534" s="152">
        <f>IF(N534="nulová",J534,0)</f>
        <v>0</v>
      </c>
      <c r="BJ534" s="17" t="s">
        <v>21</v>
      </c>
      <c r="BK534" s="152">
        <f>ROUND(I534*H534,1)</f>
        <v>0</v>
      </c>
      <c r="BL534" s="17" t="s">
        <v>219</v>
      </c>
      <c r="BM534" s="151" t="s">
        <v>710</v>
      </c>
    </row>
    <row r="535" spans="2:51" s="13" customFormat="1" ht="11.25">
      <c r="B535" s="160"/>
      <c r="D535" s="154" t="s">
        <v>323</v>
      </c>
      <c r="E535" s="161" t="s">
        <v>1</v>
      </c>
      <c r="F535" s="162" t="s">
        <v>217</v>
      </c>
      <c r="H535" s="163">
        <v>4</v>
      </c>
      <c r="I535" s="164"/>
      <c r="L535" s="160"/>
      <c r="M535" s="165"/>
      <c r="T535" s="166"/>
      <c r="AT535" s="161" t="s">
        <v>323</v>
      </c>
      <c r="AU535" s="161" t="s">
        <v>88</v>
      </c>
      <c r="AV535" s="13" t="s">
        <v>88</v>
      </c>
      <c r="AW535" s="13" t="s">
        <v>35</v>
      </c>
      <c r="AX535" s="13" t="s">
        <v>79</v>
      </c>
      <c r="AY535" s="161" t="s">
        <v>317</v>
      </c>
    </row>
    <row r="536" spans="2:51" s="15" customFormat="1" ht="11.25">
      <c r="B536" s="174"/>
      <c r="D536" s="154" t="s">
        <v>323</v>
      </c>
      <c r="E536" s="175" t="s">
        <v>1</v>
      </c>
      <c r="F536" s="176" t="s">
        <v>334</v>
      </c>
      <c r="H536" s="177">
        <v>4</v>
      </c>
      <c r="I536" s="178"/>
      <c r="L536" s="174"/>
      <c r="M536" s="179"/>
      <c r="T536" s="180"/>
      <c r="AT536" s="175" t="s">
        <v>323</v>
      </c>
      <c r="AU536" s="175" t="s">
        <v>88</v>
      </c>
      <c r="AV536" s="15" t="s">
        <v>219</v>
      </c>
      <c r="AW536" s="15" t="s">
        <v>35</v>
      </c>
      <c r="AX536" s="15" t="s">
        <v>21</v>
      </c>
      <c r="AY536" s="175" t="s">
        <v>317</v>
      </c>
    </row>
    <row r="537" spans="2:65" s="1" customFormat="1" ht="33" customHeight="1">
      <c r="B537" s="32"/>
      <c r="C537" s="139" t="s">
        <v>711</v>
      </c>
      <c r="D537" s="139" t="s">
        <v>319</v>
      </c>
      <c r="E537" s="140" t="s">
        <v>712</v>
      </c>
      <c r="F537" s="141" t="s">
        <v>713</v>
      </c>
      <c r="G537" s="142" t="s">
        <v>107</v>
      </c>
      <c r="H537" s="143">
        <v>8.775</v>
      </c>
      <c r="I537" s="144"/>
      <c r="J537" s="145">
        <f>ROUND(I537*H537,1)</f>
        <v>0</v>
      </c>
      <c r="K537" s="146"/>
      <c r="L537" s="32"/>
      <c r="M537" s="147" t="s">
        <v>1</v>
      </c>
      <c r="N537" s="148" t="s">
        <v>44</v>
      </c>
      <c r="P537" s="149">
        <f>O537*H537</f>
        <v>0</v>
      </c>
      <c r="Q537" s="149">
        <v>2.30102</v>
      </c>
      <c r="R537" s="149">
        <f>Q537*H537</f>
        <v>20.1914505</v>
      </c>
      <c r="S537" s="149">
        <v>0</v>
      </c>
      <c r="T537" s="150">
        <f>S537*H537</f>
        <v>0</v>
      </c>
      <c r="AR537" s="151" t="s">
        <v>219</v>
      </c>
      <c r="AT537" s="151" t="s">
        <v>319</v>
      </c>
      <c r="AU537" s="151" t="s">
        <v>88</v>
      </c>
      <c r="AY537" s="17" t="s">
        <v>317</v>
      </c>
      <c r="BE537" s="152">
        <f>IF(N537="základní",J537,0)</f>
        <v>0</v>
      </c>
      <c r="BF537" s="152">
        <f>IF(N537="snížená",J537,0)</f>
        <v>0</v>
      </c>
      <c r="BG537" s="152">
        <f>IF(N537="zákl. přenesená",J537,0)</f>
        <v>0</v>
      </c>
      <c r="BH537" s="152">
        <f>IF(N537="sníž. přenesená",J537,0)</f>
        <v>0</v>
      </c>
      <c r="BI537" s="152">
        <f>IF(N537="nulová",J537,0)</f>
        <v>0</v>
      </c>
      <c r="BJ537" s="17" t="s">
        <v>21</v>
      </c>
      <c r="BK537" s="152">
        <f>ROUND(I537*H537,1)</f>
        <v>0</v>
      </c>
      <c r="BL537" s="17" t="s">
        <v>219</v>
      </c>
      <c r="BM537" s="151" t="s">
        <v>714</v>
      </c>
    </row>
    <row r="538" spans="2:51" s="12" customFormat="1" ht="11.25">
      <c r="B538" s="153"/>
      <c r="D538" s="154" t="s">
        <v>323</v>
      </c>
      <c r="E538" s="155" t="s">
        <v>1</v>
      </c>
      <c r="F538" s="156" t="s">
        <v>715</v>
      </c>
      <c r="H538" s="155" t="s">
        <v>1</v>
      </c>
      <c r="I538" s="157"/>
      <c r="L538" s="153"/>
      <c r="M538" s="158"/>
      <c r="T538" s="159"/>
      <c r="AT538" s="155" t="s">
        <v>323</v>
      </c>
      <c r="AU538" s="155" t="s">
        <v>88</v>
      </c>
      <c r="AV538" s="12" t="s">
        <v>21</v>
      </c>
      <c r="AW538" s="12" t="s">
        <v>35</v>
      </c>
      <c r="AX538" s="12" t="s">
        <v>79</v>
      </c>
      <c r="AY538" s="155" t="s">
        <v>317</v>
      </c>
    </row>
    <row r="539" spans="2:51" s="13" customFormat="1" ht="11.25">
      <c r="B539" s="160"/>
      <c r="D539" s="154" t="s">
        <v>323</v>
      </c>
      <c r="E539" s="161" t="s">
        <v>1</v>
      </c>
      <c r="F539" s="162" t="s">
        <v>716</v>
      </c>
      <c r="H539" s="163">
        <v>8.775</v>
      </c>
      <c r="I539" s="164"/>
      <c r="L539" s="160"/>
      <c r="M539" s="165"/>
      <c r="T539" s="166"/>
      <c r="AT539" s="161" t="s">
        <v>323</v>
      </c>
      <c r="AU539" s="161" t="s">
        <v>88</v>
      </c>
      <c r="AV539" s="13" t="s">
        <v>88</v>
      </c>
      <c r="AW539" s="13" t="s">
        <v>35</v>
      </c>
      <c r="AX539" s="13" t="s">
        <v>79</v>
      </c>
      <c r="AY539" s="161" t="s">
        <v>317</v>
      </c>
    </row>
    <row r="540" spans="2:51" s="15" customFormat="1" ht="11.25">
      <c r="B540" s="174"/>
      <c r="D540" s="154" t="s">
        <v>323</v>
      </c>
      <c r="E540" s="175" t="s">
        <v>194</v>
      </c>
      <c r="F540" s="176" t="s">
        <v>334</v>
      </c>
      <c r="H540" s="177">
        <v>8.775</v>
      </c>
      <c r="I540" s="178"/>
      <c r="L540" s="174"/>
      <c r="M540" s="179"/>
      <c r="T540" s="180"/>
      <c r="AT540" s="175" t="s">
        <v>323</v>
      </c>
      <c r="AU540" s="175" t="s">
        <v>88</v>
      </c>
      <c r="AV540" s="15" t="s">
        <v>219</v>
      </c>
      <c r="AW540" s="15" t="s">
        <v>35</v>
      </c>
      <c r="AX540" s="15" t="s">
        <v>21</v>
      </c>
      <c r="AY540" s="175" t="s">
        <v>317</v>
      </c>
    </row>
    <row r="541" spans="2:65" s="1" customFormat="1" ht="24.2" customHeight="1">
      <c r="B541" s="32"/>
      <c r="C541" s="139" t="s">
        <v>717</v>
      </c>
      <c r="D541" s="139" t="s">
        <v>319</v>
      </c>
      <c r="E541" s="140" t="s">
        <v>718</v>
      </c>
      <c r="F541" s="141" t="s">
        <v>719</v>
      </c>
      <c r="G541" s="142" t="s">
        <v>154</v>
      </c>
      <c r="H541" s="143">
        <v>23.4</v>
      </c>
      <c r="I541" s="144"/>
      <c r="J541" s="145">
        <f>ROUND(I541*H541,1)</f>
        <v>0</v>
      </c>
      <c r="K541" s="146"/>
      <c r="L541" s="32"/>
      <c r="M541" s="147" t="s">
        <v>1</v>
      </c>
      <c r="N541" s="148" t="s">
        <v>44</v>
      </c>
      <c r="P541" s="149">
        <f>O541*H541</f>
        <v>0</v>
      </c>
      <c r="Q541" s="149">
        <v>0.00632</v>
      </c>
      <c r="R541" s="149">
        <f>Q541*H541</f>
        <v>0.147888</v>
      </c>
      <c r="S541" s="149">
        <v>0</v>
      </c>
      <c r="T541" s="150">
        <f>S541*H541</f>
        <v>0</v>
      </c>
      <c r="AR541" s="151" t="s">
        <v>219</v>
      </c>
      <c r="AT541" s="151" t="s">
        <v>319</v>
      </c>
      <c r="AU541" s="151" t="s">
        <v>88</v>
      </c>
      <c r="AY541" s="17" t="s">
        <v>317</v>
      </c>
      <c r="BE541" s="152">
        <f>IF(N541="základní",J541,0)</f>
        <v>0</v>
      </c>
      <c r="BF541" s="152">
        <f>IF(N541="snížená",J541,0)</f>
        <v>0</v>
      </c>
      <c r="BG541" s="152">
        <f>IF(N541="zákl. přenesená",J541,0)</f>
        <v>0</v>
      </c>
      <c r="BH541" s="152">
        <f>IF(N541="sníž. přenesená",J541,0)</f>
        <v>0</v>
      </c>
      <c r="BI541" s="152">
        <f>IF(N541="nulová",J541,0)</f>
        <v>0</v>
      </c>
      <c r="BJ541" s="17" t="s">
        <v>21</v>
      </c>
      <c r="BK541" s="152">
        <f>ROUND(I541*H541,1)</f>
        <v>0</v>
      </c>
      <c r="BL541" s="17" t="s">
        <v>219</v>
      </c>
      <c r="BM541" s="151" t="s">
        <v>720</v>
      </c>
    </row>
    <row r="542" spans="2:51" s="13" customFormat="1" ht="11.25">
      <c r="B542" s="160"/>
      <c r="D542" s="154" t="s">
        <v>323</v>
      </c>
      <c r="E542" s="161" t="s">
        <v>1</v>
      </c>
      <c r="F542" s="162" t="s">
        <v>721</v>
      </c>
      <c r="H542" s="163">
        <v>23.4</v>
      </c>
      <c r="I542" s="164"/>
      <c r="L542" s="160"/>
      <c r="M542" s="165"/>
      <c r="T542" s="166"/>
      <c r="AT542" s="161" t="s">
        <v>323</v>
      </c>
      <c r="AU542" s="161" t="s">
        <v>88</v>
      </c>
      <c r="AV542" s="13" t="s">
        <v>88</v>
      </c>
      <c r="AW542" s="13" t="s">
        <v>35</v>
      </c>
      <c r="AX542" s="13" t="s">
        <v>79</v>
      </c>
      <c r="AY542" s="161" t="s">
        <v>317</v>
      </c>
    </row>
    <row r="543" spans="2:51" s="15" customFormat="1" ht="11.25">
      <c r="B543" s="174"/>
      <c r="D543" s="154" t="s">
        <v>323</v>
      </c>
      <c r="E543" s="175" t="s">
        <v>1</v>
      </c>
      <c r="F543" s="176" t="s">
        <v>334</v>
      </c>
      <c r="H543" s="177">
        <v>23.4</v>
      </c>
      <c r="I543" s="178"/>
      <c r="L543" s="174"/>
      <c r="M543" s="179"/>
      <c r="T543" s="180"/>
      <c r="AT543" s="175" t="s">
        <v>323</v>
      </c>
      <c r="AU543" s="175" t="s">
        <v>88</v>
      </c>
      <c r="AV543" s="15" t="s">
        <v>219</v>
      </c>
      <c r="AW543" s="15" t="s">
        <v>35</v>
      </c>
      <c r="AX543" s="15" t="s">
        <v>21</v>
      </c>
      <c r="AY543" s="175" t="s">
        <v>317</v>
      </c>
    </row>
    <row r="544" spans="2:63" s="11" customFormat="1" ht="22.9" customHeight="1">
      <c r="B544" s="127"/>
      <c r="D544" s="128" t="s">
        <v>78</v>
      </c>
      <c r="E544" s="137" t="s">
        <v>26</v>
      </c>
      <c r="F544" s="137" t="s">
        <v>722</v>
      </c>
      <c r="I544" s="130"/>
      <c r="J544" s="138">
        <f>BK544</f>
        <v>0</v>
      </c>
      <c r="L544" s="127"/>
      <c r="M544" s="132"/>
      <c r="P544" s="133">
        <f>SUM(P545:P602)</f>
        <v>0</v>
      </c>
      <c r="R544" s="133">
        <f>SUM(R545:R602)</f>
        <v>653.930788</v>
      </c>
      <c r="T544" s="134">
        <f>SUM(T545:T602)</f>
        <v>0</v>
      </c>
      <c r="AR544" s="128" t="s">
        <v>21</v>
      </c>
      <c r="AT544" s="135" t="s">
        <v>78</v>
      </c>
      <c r="AU544" s="135" t="s">
        <v>21</v>
      </c>
      <c r="AY544" s="128" t="s">
        <v>317</v>
      </c>
      <c r="BK544" s="136">
        <f>SUM(BK545:BK602)</f>
        <v>0</v>
      </c>
    </row>
    <row r="545" spans="2:65" s="1" customFormat="1" ht="24.2" customHeight="1">
      <c r="B545" s="32"/>
      <c r="C545" s="139" t="s">
        <v>723</v>
      </c>
      <c r="D545" s="139" t="s">
        <v>319</v>
      </c>
      <c r="E545" s="140" t="s">
        <v>724</v>
      </c>
      <c r="F545" s="141" t="s">
        <v>725</v>
      </c>
      <c r="G545" s="142" t="s">
        <v>154</v>
      </c>
      <c r="H545" s="143">
        <v>1018.164</v>
      </c>
      <c r="I545" s="144"/>
      <c r="J545" s="145">
        <f>ROUND(I545*H545,1)</f>
        <v>0</v>
      </c>
      <c r="K545" s="146"/>
      <c r="L545" s="32"/>
      <c r="M545" s="147" t="s">
        <v>1</v>
      </c>
      <c r="N545" s="148" t="s">
        <v>44</v>
      </c>
      <c r="P545" s="149">
        <f>O545*H545</f>
        <v>0</v>
      </c>
      <c r="Q545" s="149">
        <v>0.297</v>
      </c>
      <c r="R545" s="149">
        <f>Q545*H545</f>
        <v>302.394708</v>
      </c>
      <c r="S545" s="149">
        <v>0</v>
      </c>
      <c r="T545" s="150">
        <f>S545*H545</f>
        <v>0</v>
      </c>
      <c r="AR545" s="151" t="s">
        <v>219</v>
      </c>
      <c r="AT545" s="151" t="s">
        <v>319</v>
      </c>
      <c r="AU545" s="151" t="s">
        <v>88</v>
      </c>
      <c r="AY545" s="17" t="s">
        <v>317</v>
      </c>
      <c r="BE545" s="152">
        <f>IF(N545="základní",J545,0)</f>
        <v>0</v>
      </c>
      <c r="BF545" s="152">
        <f>IF(N545="snížená",J545,0)</f>
        <v>0</v>
      </c>
      <c r="BG545" s="152">
        <f>IF(N545="zákl. přenesená",J545,0)</f>
        <v>0</v>
      </c>
      <c r="BH545" s="152">
        <f>IF(N545="sníž. přenesená",J545,0)</f>
        <v>0</v>
      </c>
      <c r="BI545" s="152">
        <f>IF(N545="nulová",J545,0)</f>
        <v>0</v>
      </c>
      <c r="BJ545" s="17" t="s">
        <v>21</v>
      </c>
      <c r="BK545" s="152">
        <f>ROUND(I545*H545,1)</f>
        <v>0</v>
      </c>
      <c r="BL545" s="17" t="s">
        <v>219</v>
      </c>
      <c r="BM545" s="151" t="s">
        <v>726</v>
      </c>
    </row>
    <row r="546" spans="2:51" s="12" customFormat="1" ht="11.25">
      <c r="B546" s="153"/>
      <c r="D546" s="154" t="s">
        <v>323</v>
      </c>
      <c r="E546" s="155" t="s">
        <v>1</v>
      </c>
      <c r="F546" s="156" t="s">
        <v>348</v>
      </c>
      <c r="H546" s="155" t="s">
        <v>1</v>
      </c>
      <c r="I546" s="157"/>
      <c r="L546" s="153"/>
      <c r="M546" s="158"/>
      <c r="T546" s="159"/>
      <c r="AT546" s="155" t="s">
        <v>323</v>
      </c>
      <c r="AU546" s="155" t="s">
        <v>88</v>
      </c>
      <c r="AV546" s="12" t="s">
        <v>21</v>
      </c>
      <c r="AW546" s="12" t="s">
        <v>35</v>
      </c>
      <c r="AX546" s="12" t="s">
        <v>79</v>
      </c>
      <c r="AY546" s="155" t="s">
        <v>317</v>
      </c>
    </row>
    <row r="547" spans="2:51" s="13" customFormat="1" ht="11.25">
      <c r="B547" s="160"/>
      <c r="D547" s="154" t="s">
        <v>323</v>
      </c>
      <c r="E547" s="161" t="s">
        <v>1</v>
      </c>
      <c r="F547" s="162" t="s">
        <v>264</v>
      </c>
      <c r="H547" s="163">
        <v>437.54</v>
      </c>
      <c r="I547" s="164"/>
      <c r="L547" s="160"/>
      <c r="M547" s="165"/>
      <c r="T547" s="166"/>
      <c r="AT547" s="161" t="s">
        <v>323</v>
      </c>
      <c r="AU547" s="161" t="s">
        <v>88</v>
      </c>
      <c r="AV547" s="13" t="s">
        <v>88</v>
      </c>
      <c r="AW547" s="13" t="s">
        <v>35</v>
      </c>
      <c r="AX547" s="13" t="s">
        <v>79</v>
      </c>
      <c r="AY547" s="161" t="s">
        <v>317</v>
      </c>
    </row>
    <row r="548" spans="2:51" s="12" customFormat="1" ht="11.25">
      <c r="B548" s="153"/>
      <c r="D548" s="154" t="s">
        <v>323</v>
      </c>
      <c r="E548" s="155" t="s">
        <v>1</v>
      </c>
      <c r="F548" s="156" t="s">
        <v>727</v>
      </c>
      <c r="H548" s="155" t="s">
        <v>1</v>
      </c>
      <c r="I548" s="157"/>
      <c r="L548" s="153"/>
      <c r="M548" s="158"/>
      <c r="T548" s="159"/>
      <c r="AT548" s="155" t="s">
        <v>323</v>
      </c>
      <c r="AU548" s="155" t="s">
        <v>88</v>
      </c>
      <c r="AV548" s="12" t="s">
        <v>21</v>
      </c>
      <c r="AW548" s="12" t="s">
        <v>35</v>
      </c>
      <c r="AX548" s="12" t="s">
        <v>79</v>
      </c>
      <c r="AY548" s="155" t="s">
        <v>317</v>
      </c>
    </row>
    <row r="549" spans="2:51" s="13" customFormat="1" ht="11.25">
      <c r="B549" s="160"/>
      <c r="D549" s="154" t="s">
        <v>323</v>
      </c>
      <c r="E549" s="161" t="s">
        <v>1</v>
      </c>
      <c r="F549" s="162" t="s">
        <v>266</v>
      </c>
      <c r="H549" s="163">
        <v>580.624</v>
      </c>
      <c r="I549" s="164"/>
      <c r="L549" s="160"/>
      <c r="M549" s="165"/>
      <c r="T549" s="166"/>
      <c r="AT549" s="161" t="s">
        <v>323</v>
      </c>
      <c r="AU549" s="161" t="s">
        <v>88</v>
      </c>
      <c r="AV549" s="13" t="s">
        <v>88</v>
      </c>
      <c r="AW549" s="13" t="s">
        <v>35</v>
      </c>
      <c r="AX549" s="13" t="s">
        <v>79</v>
      </c>
      <c r="AY549" s="161" t="s">
        <v>317</v>
      </c>
    </row>
    <row r="550" spans="2:51" s="15" customFormat="1" ht="11.25">
      <c r="B550" s="174"/>
      <c r="D550" s="154" t="s">
        <v>323</v>
      </c>
      <c r="E550" s="175" t="s">
        <v>1</v>
      </c>
      <c r="F550" s="176" t="s">
        <v>334</v>
      </c>
      <c r="H550" s="177">
        <v>1018.164</v>
      </c>
      <c r="I550" s="178"/>
      <c r="L550" s="174"/>
      <c r="M550" s="179"/>
      <c r="T550" s="180"/>
      <c r="AT550" s="175" t="s">
        <v>323</v>
      </c>
      <c r="AU550" s="175" t="s">
        <v>88</v>
      </c>
      <c r="AV550" s="15" t="s">
        <v>219</v>
      </c>
      <c r="AW550" s="15" t="s">
        <v>35</v>
      </c>
      <c r="AX550" s="15" t="s">
        <v>21</v>
      </c>
      <c r="AY550" s="175" t="s">
        <v>317</v>
      </c>
    </row>
    <row r="551" spans="2:65" s="1" customFormat="1" ht="24.2" customHeight="1">
      <c r="B551" s="32"/>
      <c r="C551" s="139" t="s">
        <v>728</v>
      </c>
      <c r="D551" s="139" t="s">
        <v>319</v>
      </c>
      <c r="E551" s="140" t="s">
        <v>729</v>
      </c>
      <c r="F551" s="141" t="s">
        <v>730</v>
      </c>
      <c r="G551" s="142" t="s">
        <v>154</v>
      </c>
      <c r="H551" s="143">
        <v>437.54</v>
      </c>
      <c r="I551" s="144"/>
      <c r="J551" s="145">
        <f>ROUND(I551*H551,1)</f>
        <v>0</v>
      </c>
      <c r="K551" s="146"/>
      <c r="L551" s="32"/>
      <c r="M551" s="147" t="s">
        <v>1</v>
      </c>
      <c r="N551" s="148" t="s">
        <v>44</v>
      </c>
      <c r="P551" s="149">
        <f>O551*H551</f>
        <v>0</v>
      </c>
      <c r="Q551" s="149">
        <v>0.23</v>
      </c>
      <c r="R551" s="149">
        <f>Q551*H551</f>
        <v>100.6342</v>
      </c>
      <c r="S551" s="149">
        <v>0</v>
      </c>
      <c r="T551" s="150">
        <f>S551*H551</f>
        <v>0</v>
      </c>
      <c r="AR551" s="151" t="s">
        <v>219</v>
      </c>
      <c r="AT551" s="151" t="s">
        <v>319</v>
      </c>
      <c r="AU551" s="151" t="s">
        <v>88</v>
      </c>
      <c r="AY551" s="17" t="s">
        <v>317</v>
      </c>
      <c r="BE551" s="152">
        <f>IF(N551="základní",J551,0)</f>
        <v>0</v>
      </c>
      <c r="BF551" s="152">
        <f>IF(N551="snížená",J551,0)</f>
        <v>0</v>
      </c>
      <c r="BG551" s="152">
        <f>IF(N551="zákl. přenesená",J551,0)</f>
        <v>0</v>
      </c>
      <c r="BH551" s="152">
        <f>IF(N551="sníž. přenesená",J551,0)</f>
        <v>0</v>
      </c>
      <c r="BI551" s="152">
        <f>IF(N551="nulová",J551,0)</f>
        <v>0</v>
      </c>
      <c r="BJ551" s="17" t="s">
        <v>21</v>
      </c>
      <c r="BK551" s="152">
        <f>ROUND(I551*H551,1)</f>
        <v>0</v>
      </c>
      <c r="BL551" s="17" t="s">
        <v>219</v>
      </c>
      <c r="BM551" s="151" t="s">
        <v>731</v>
      </c>
    </row>
    <row r="552" spans="2:51" s="12" customFormat="1" ht="11.25">
      <c r="B552" s="153"/>
      <c r="D552" s="154" t="s">
        <v>323</v>
      </c>
      <c r="E552" s="155" t="s">
        <v>1</v>
      </c>
      <c r="F552" s="156" t="s">
        <v>732</v>
      </c>
      <c r="H552" s="155" t="s">
        <v>1</v>
      </c>
      <c r="I552" s="157"/>
      <c r="L552" s="153"/>
      <c r="M552" s="158"/>
      <c r="T552" s="159"/>
      <c r="AT552" s="155" t="s">
        <v>323</v>
      </c>
      <c r="AU552" s="155" t="s">
        <v>88</v>
      </c>
      <c r="AV552" s="12" t="s">
        <v>21</v>
      </c>
      <c r="AW552" s="12" t="s">
        <v>35</v>
      </c>
      <c r="AX552" s="12" t="s">
        <v>79</v>
      </c>
      <c r="AY552" s="155" t="s">
        <v>317</v>
      </c>
    </row>
    <row r="553" spans="2:51" s="13" customFormat="1" ht="11.25">
      <c r="B553" s="160"/>
      <c r="D553" s="154" t="s">
        <v>323</v>
      </c>
      <c r="E553" s="161" t="s">
        <v>1</v>
      </c>
      <c r="F553" s="162" t="s">
        <v>186</v>
      </c>
      <c r="H553" s="163">
        <v>437.54</v>
      </c>
      <c r="I553" s="164"/>
      <c r="L553" s="160"/>
      <c r="M553" s="165"/>
      <c r="T553" s="166"/>
      <c r="AT553" s="161" t="s">
        <v>323</v>
      </c>
      <c r="AU553" s="161" t="s">
        <v>88</v>
      </c>
      <c r="AV553" s="13" t="s">
        <v>88</v>
      </c>
      <c r="AW553" s="13" t="s">
        <v>35</v>
      </c>
      <c r="AX553" s="13" t="s">
        <v>79</v>
      </c>
      <c r="AY553" s="161" t="s">
        <v>317</v>
      </c>
    </row>
    <row r="554" spans="2:51" s="15" customFormat="1" ht="11.25">
      <c r="B554" s="174"/>
      <c r="D554" s="154" t="s">
        <v>323</v>
      </c>
      <c r="E554" s="175" t="s">
        <v>1</v>
      </c>
      <c r="F554" s="176" t="s">
        <v>334</v>
      </c>
      <c r="H554" s="177">
        <v>437.54</v>
      </c>
      <c r="I554" s="178"/>
      <c r="L554" s="174"/>
      <c r="M554" s="179"/>
      <c r="T554" s="180"/>
      <c r="AT554" s="175" t="s">
        <v>323</v>
      </c>
      <c r="AU554" s="175" t="s">
        <v>88</v>
      </c>
      <c r="AV554" s="15" t="s">
        <v>219</v>
      </c>
      <c r="AW554" s="15" t="s">
        <v>35</v>
      </c>
      <c r="AX554" s="15" t="s">
        <v>21</v>
      </c>
      <c r="AY554" s="175" t="s">
        <v>317</v>
      </c>
    </row>
    <row r="555" spans="2:65" s="1" customFormat="1" ht="24.2" customHeight="1">
      <c r="B555" s="32"/>
      <c r="C555" s="139" t="s">
        <v>733</v>
      </c>
      <c r="D555" s="139" t="s">
        <v>319</v>
      </c>
      <c r="E555" s="140" t="s">
        <v>734</v>
      </c>
      <c r="F555" s="141" t="s">
        <v>735</v>
      </c>
      <c r="G555" s="142" t="s">
        <v>154</v>
      </c>
      <c r="H555" s="143">
        <v>575.064</v>
      </c>
      <c r="I555" s="144"/>
      <c r="J555" s="145">
        <f>ROUND(I555*H555,1)</f>
        <v>0</v>
      </c>
      <c r="K555" s="146"/>
      <c r="L555" s="32"/>
      <c r="M555" s="147" t="s">
        <v>1</v>
      </c>
      <c r="N555" s="148" t="s">
        <v>44</v>
      </c>
      <c r="P555" s="149">
        <f>O555*H555</f>
        <v>0</v>
      </c>
      <c r="Q555" s="149">
        <v>0.345</v>
      </c>
      <c r="R555" s="149">
        <f>Q555*H555</f>
        <v>198.39707999999996</v>
      </c>
      <c r="S555" s="149">
        <v>0</v>
      </c>
      <c r="T555" s="150">
        <f>S555*H555</f>
        <v>0</v>
      </c>
      <c r="AR555" s="151" t="s">
        <v>219</v>
      </c>
      <c r="AT555" s="151" t="s">
        <v>319</v>
      </c>
      <c r="AU555" s="151" t="s">
        <v>88</v>
      </c>
      <c r="AY555" s="17" t="s">
        <v>317</v>
      </c>
      <c r="BE555" s="152">
        <f>IF(N555="základní",J555,0)</f>
        <v>0</v>
      </c>
      <c r="BF555" s="152">
        <f>IF(N555="snížená",J555,0)</f>
        <v>0</v>
      </c>
      <c r="BG555" s="152">
        <f>IF(N555="zákl. přenesená",J555,0)</f>
        <v>0</v>
      </c>
      <c r="BH555" s="152">
        <f>IF(N555="sníž. přenesená",J555,0)</f>
        <v>0</v>
      </c>
      <c r="BI555" s="152">
        <f>IF(N555="nulová",J555,0)</f>
        <v>0</v>
      </c>
      <c r="BJ555" s="17" t="s">
        <v>21</v>
      </c>
      <c r="BK555" s="152">
        <f>ROUND(I555*H555,1)</f>
        <v>0</v>
      </c>
      <c r="BL555" s="17" t="s">
        <v>219</v>
      </c>
      <c r="BM555" s="151" t="s">
        <v>736</v>
      </c>
    </row>
    <row r="556" spans="2:51" s="12" customFormat="1" ht="11.25">
      <c r="B556" s="153"/>
      <c r="D556" s="154" t="s">
        <v>323</v>
      </c>
      <c r="E556" s="155" t="s">
        <v>1</v>
      </c>
      <c r="F556" s="156" t="s">
        <v>324</v>
      </c>
      <c r="H556" s="155" t="s">
        <v>1</v>
      </c>
      <c r="I556" s="157"/>
      <c r="L556" s="153"/>
      <c r="M556" s="158"/>
      <c r="T556" s="159"/>
      <c r="AT556" s="155" t="s">
        <v>323</v>
      </c>
      <c r="AU556" s="155" t="s">
        <v>88</v>
      </c>
      <c r="AV556" s="12" t="s">
        <v>21</v>
      </c>
      <c r="AW556" s="12" t="s">
        <v>35</v>
      </c>
      <c r="AX556" s="12" t="s">
        <v>79</v>
      </c>
      <c r="AY556" s="155" t="s">
        <v>317</v>
      </c>
    </row>
    <row r="557" spans="2:51" s="13" customFormat="1" ht="11.25">
      <c r="B557" s="160"/>
      <c r="D557" s="154" t="s">
        <v>323</v>
      </c>
      <c r="E557" s="161" t="s">
        <v>1</v>
      </c>
      <c r="F557" s="162" t="s">
        <v>268</v>
      </c>
      <c r="H557" s="163">
        <v>575.064</v>
      </c>
      <c r="I557" s="164"/>
      <c r="L557" s="160"/>
      <c r="M557" s="165"/>
      <c r="T557" s="166"/>
      <c r="AT557" s="161" t="s">
        <v>323</v>
      </c>
      <c r="AU557" s="161" t="s">
        <v>88</v>
      </c>
      <c r="AV557" s="13" t="s">
        <v>88</v>
      </c>
      <c r="AW557" s="13" t="s">
        <v>35</v>
      </c>
      <c r="AX557" s="13" t="s">
        <v>79</v>
      </c>
      <c r="AY557" s="161" t="s">
        <v>317</v>
      </c>
    </row>
    <row r="558" spans="2:51" s="15" customFormat="1" ht="11.25">
      <c r="B558" s="174"/>
      <c r="D558" s="154" t="s">
        <v>323</v>
      </c>
      <c r="E558" s="175" t="s">
        <v>1</v>
      </c>
      <c r="F558" s="176" t="s">
        <v>334</v>
      </c>
      <c r="H558" s="177">
        <v>575.064</v>
      </c>
      <c r="I558" s="178"/>
      <c r="L558" s="174"/>
      <c r="M558" s="179"/>
      <c r="T558" s="180"/>
      <c r="AT558" s="175" t="s">
        <v>323</v>
      </c>
      <c r="AU558" s="175" t="s">
        <v>88</v>
      </c>
      <c r="AV558" s="15" t="s">
        <v>219</v>
      </c>
      <c r="AW558" s="15" t="s">
        <v>35</v>
      </c>
      <c r="AX558" s="15" t="s">
        <v>21</v>
      </c>
      <c r="AY558" s="175" t="s">
        <v>317</v>
      </c>
    </row>
    <row r="559" spans="2:65" s="1" customFormat="1" ht="24.2" customHeight="1">
      <c r="B559" s="32"/>
      <c r="C559" s="139" t="s">
        <v>737</v>
      </c>
      <c r="D559" s="139" t="s">
        <v>319</v>
      </c>
      <c r="E559" s="140" t="s">
        <v>738</v>
      </c>
      <c r="F559" s="141" t="s">
        <v>739</v>
      </c>
      <c r="G559" s="142" t="s">
        <v>154</v>
      </c>
      <c r="H559" s="143">
        <v>1018.164</v>
      </c>
      <c r="I559" s="144"/>
      <c r="J559" s="145">
        <f>ROUND(I559*H559,1)</f>
        <v>0</v>
      </c>
      <c r="K559" s="146"/>
      <c r="L559" s="32"/>
      <c r="M559" s="147" t="s">
        <v>1</v>
      </c>
      <c r="N559" s="148" t="s">
        <v>44</v>
      </c>
      <c r="P559" s="149">
        <f>O559*H559</f>
        <v>0</v>
      </c>
      <c r="Q559" s="149">
        <v>0</v>
      </c>
      <c r="R559" s="149">
        <f>Q559*H559</f>
        <v>0</v>
      </c>
      <c r="S559" s="149">
        <v>0</v>
      </c>
      <c r="T559" s="150">
        <f>S559*H559</f>
        <v>0</v>
      </c>
      <c r="AR559" s="151" t="s">
        <v>219</v>
      </c>
      <c r="AT559" s="151" t="s">
        <v>319</v>
      </c>
      <c r="AU559" s="151" t="s">
        <v>88</v>
      </c>
      <c r="AY559" s="17" t="s">
        <v>317</v>
      </c>
      <c r="BE559" s="152">
        <f>IF(N559="základní",J559,0)</f>
        <v>0</v>
      </c>
      <c r="BF559" s="152">
        <f>IF(N559="snížená",J559,0)</f>
        <v>0</v>
      </c>
      <c r="BG559" s="152">
        <f>IF(N559="zákl. přenesená",J559,0)</f>
        <v>0</v>
      </c>
      <c r="BH559" s="152">
        <f>IF(N559="sníž. přenesená",J559,0)</f>
        <v>0</v>
      </c>
      <c r="BI559" s="152">
        <f>IF(N559="nulová",J559,0)</f>
        <v>0</v>
      </c>
      <c r="BJ559" s="17" t="s">
        <v>21</v>
      </c>
      <c r="BK559" s="152">
        <f>ROUND(I559*H559,1)</f>
        <v>0</v>
      </c>
      <c r="BL559" s="17" t="s">
        <v>219</v>
      </c>
      <c r="BM559" s="151" t="s">
        <v>740</v>
      </c>
    </row>
    <row r="560" spans="2:51" s="12" customFormat="1" ht="11.25">
      <c r="B560" s="153"/>
      <c r="D560" s="154" t="s">
        <v>323</v>
      </c>
      <c r="E560" s="155" t="s">
        <v>1</v>
      </c>
      <c r="F560" s="156" t="s">
        <v>348</v>
      </c>
      <c r="H560" s="155" t="s">
        <v>1</v>
      </c>
      <c r="I560" s="157"/>
      <c r="L560" s="153"/>
      <c r="M560" s="158"/>
      <c r="T560" s="159"/>
      <c r="AT560" s="155" t="s">
        <v>323</v>
      </c>
      <c r="AU560" s="155" t="s">
        <v>88</v>
      </c>
      <c r="AV560" s="12" t="s">
        <v>21</v>
      </c>
      <c r="AW560" s="12" t="s">
        <v>35</v>
      </c>
      <c r="AX560" s="12" t="s">
        <v>79</v>
      </c>
      <c r="AY560" s="155" t="s">
        <v>317</v>
      </c>
    </row>
    <row r="561" spans="2:51" s="13" customFormat="1" ht="11.25">
      <c r="B561" s="160"/>
      <c r="D561" s="154" t="s">
        <v>323</v>
      </c>
      <c r="E561" s="161" t="s">
        <v>1</v>
      </c>
      <c r="F561" s="162" t="s">
        <v>264</v>
      </c>
      <c r="H561" s="163">
        <v>437.54</v>
      </c>
      <c r="I561" s="164"/>
      <c r="L561" s="160"/>
      <c r="M561" s="165"/>
      <c r="T561" s="166"/>
      <c r="AT561" s="161" t="s">
        <v>323</v>
      </c>
      <c r="AU561" s="161" t="s">
        <v>88</v>
      </c>
      <c r="AV561" s="13" t="s">
        <v>88</v>
      </c>
      <c r="AW561" s="13" t="s">
        <v>35</v>
      </c>
      <c r="AX561" s="13" t="s">
        <v>79</v>
      </c>
      <c r="AY561" s="161" t="s">
        <v>317</v>
      </c>
    </row>
    <row r="562" spans="2:51" s="12" customFormat="1" ht="11.25">
      <c r="B562" s="153"/>
      <c r="D562" s="154" t="s">
        <v>323</v>
      </c>
      <c r="E562" s="155" t="s">
        <v>1</v>
      </c>
      <c r="F562" s="156" t="s">
        <v>727</v>
      </c>
      <c r="H562" s="155" t="s">
        <v>1</v>
      </c>
      <c r="I562" s="157"/>
      <c r="L562" s="153"/>
      <c r="M562" s="158"/>
      <c r="T562" s="159"/>
      <c r="AT562" s="155" t="s">
        <v>323</v>
      </c>
      <c r="AU562" s="155" t="s">
        <v>88</v>
      </c>
      <c r="AV562" s="12" t="s">
        <v>21</v>
      </c>
      <c r="AW562" s="12" t="s">
        <v>35</v>
      </c>
      <c r="AX562" s="12" t="s">
        <v>79</v>
      </c>
      <c r="AY562" s="155" t="s">
        <v>317</v>
      </c>
    </row>
    <row r="563" spans="2:51" s="13" customFormat="1" ht="11.25">
      <c r="B563" s="160"/>
      <c r="D563" s="154" t="s">
        <v>323</v>
      </c>
      <c r="E563" s="161" t="s">
        <v>1</v>
      </c>
      <c r="F563" s="162" t="s">
        <v>266</v>
      </c>
      <c r="H563" s="163">
        <v>580.624</v>
      </c>
      <c r="I563" s="164"/>
      <c r="L563" s="160"/>
      <c r="M563" s="165"/>
      <c r="T563" s="166"/>
      <c r="AT563" s="161" t="s">
        <v>323</v>
      </c>
      <c r="AU563" s="161" t="s">
        <v>88</v>
      </c>
      <c r="AV563" s="13" t="s">
        <v>88</v>
      </c>
      <c r="AW563" s="13" t="s">
        <v>35</v>
      </c>
      <c r="AX563" s="13" t="s">
        <v>79</v>
      </c>
      <c r="AY563" s="161" t="s">
        <v>317</v>
      </c>
    </row>
    <row r="564" spans="2:51" s="15" customFormat="1" ht="11.25">
      <c r="B564" s="174"/>
      <c r="D564" s="154" t="s">
        <v>323</v>
      </c>
      <c r="E564" s="175" t="s">
        <v>1</v>
      </c>
      <c r="F564" s="176" t="s">
        <v>334</v>
      </c>
      <c r="H564" s="177">
        <v>1018.164</v>
      </c>
      <c r="I564" s="178"/>
      <c r="L564" s="174"/>
      <c r="M564" s="179"/>
      <c r="T564" s="180"/>
      <c r="AT564" s="175" t="s">
        <v>323</v>
      </c>
      <c r="AU564" s="175" t="s">
        <v>88</v>
      </c>
      <c r="AV564" s="15" t="s">
        <v>219</v>
      </c>
      <c r="AW564" s="15" t="s">
        <v>35</v>
      </c>
      <c r="AX564" s="15" t="s">
        <v>21</v>
      </c>
      <c r="AY564" s="175" t="s">
        <v>317</v>
      </c>
    </row>
    <row r="565" spans="2:65" s="1" customFormat="1" ht="16.5" customHeight="1">
      <c r="B565" s="32"/>
      <c r="C565" s="139" t="s">
        <v>741</v>
      </c>
      <c r="D565" s="139" t="s">
        <v>319</v>
      </c>
      <c r="E565" s="140" t="s">
        <v>742</v>
      </c>
      <c r="F565" s="141" t="s">
        <v>743</v>
      </c>
      <c r="G565" s="142" t="s">
        <v>154</v>
      </c>
      <c r="H565" s="143">
        <v>437.54</v>
      </c>
      <c r="I565" s="144"/>
      <c r="J565" s="145">
        <f>ROUND(I565*H565,1)</f>
        <v>0</v>
      </c>
      <c r="K565" s="146"/>
      <c r="L565" s="32"/>
      <c r="M565" s="147" t="s">
        <v>1</v>
      </c>
      <c r="N565" s="148" t="s">
        <v>44</v>
      </c>
      <c r="P565" s="149">
        <f>O565*H565</f>
        <v>0</v>
      </c>
      <c r="Q565" s="149">
        <v>0.12</v>
      </c>
      <c r="R565" s="149">
        <f>Q565*H565</f>
        <v>52.5048</v>
      </c>
      <c r="S565" s="149">
        <v>0</v>
      </c>
      <c r="T565" s="150">
        <f>S565*H565</f>
        <v>0</v>
      </c>
      <c r="AR565" s="151" t="s">
        <v>219</v>
      </c>
      <c r="AT565" s="151" t="s">
        <v>319</v>
      </c>
      <c r="AU565" s="151" t="s">
        <v>88</v>
      </c>
      <c r="AY565" s="17" t="s">
        <v>317</v>
      </c>
      <c r="BE565" s="152">
        <f>IF(N565="základní",J565,0)</f>
        <v>0</v>
      </c>
      <c r="BF565" s="152">
        <f>IF(N565="snížená",J565,0)</f>
        <v>0</v>
      </c>
      <c r="BG565" s="152">
        <f>IF(N565="zákl. přenesená",J565,0)</f>
        <v>0</v>
      </c>
      <c r="BH565" s="152">
        <f>IF(N565="sníž. přenesená",J565,0)</f>
        <v>0</v>
      </c>
      <c r="BI565" s="152">
        <f>IF(N565="nulová",J565,0)</f>
        <v>0</v>
      </c>
      <c r="BJ565" s="17" t="s">
        <v>21</v>
      </c>
      <c r="BK565" s="152">
        <f>ROUND(I565*H565,1)</f>
        <v>0</v>
      </c>
      <c r="BL565" s="17" t="s">
        <v>219</v>
      </c>
      <c r="BM565" s="151" t="s">
        <v>744</v>
      </c>
    </row>
    <row r="566" spans="2:51" s="12" customFormat="1" ht="11.25">
      <c r="B566" s="153"/>
      <c r="D566" s="154" t="s">
        <v>323</v>
      </c>
      <c r="E566" s="155" t="s">
        <v>1</v>
      </c>
      <c r="F566" s="156" t="s">
        <v>732</v>
      </c>
      <c r="H566" s="155" t="s">
        <v>1</v>
      </c>
      <c r="I566" s="157"/>
      <c r="L566" s="153"/>
      <c r="M566" s="158"/>
      <c r="T566" s="159"/>
      <c r="AT566" s="155" t="s">
        <v>323</v>
      </c>
      <c r="AU566" s="155" t="s">
        <v>88</v>
      </c>
      <c r="AV566" s="12" t="s">
        <v>21</v>
      </c>
      <c r="AW566" s="12" t="s">
        <v>35</v>
      </c>
      <c r="AX566" s="12" t="s">
        <v>79</v>
      </c>
      <c r="AY566" s="155" t="s">
        <v>317</v>
      </c>
    </row>
    <row r="567" spans="2:51" s="13" customFormat="1" ht="11.25">
      <c r="B567" s="160"/>
      <c r="D567" s="154" t="s">
        <v>323</v>
      </c>
      <c r="E567" s="161" t="s">
        <v>1</v>
      </c>
      <c r="F567" s="162" t="s">
        <v>152</v>
      </c>
      <c r="H567" s="163">
        <v>437.54</v>
      </c>
      <c r="I567" s="164"/>
      <c r="L567" s="160"/>
      <c r="M567" s="165"/>
      <c r="T567" s="166"/>
      <c r="AT567" s="161" t="s">
        <v>323</v>
      </c>
      <c r="AU567" s="161" t="s">
        <v>88</v>
      </c>
      <c r="AV567" s="13" t="s">
        <v>88</v>
      </c>
      <c r="AW567" s="13" t="s">
        <v>35</v>
      </c>
      <c r="AX567" s="13" t="s">
        <v>79</v>
      </c>
      <c r="AY567" s="161" t="s">
        <v>317</v>
      </c>
    </row>
    <row r="568" spans="2:51" s="15" customFormat="1" ht="11.25">
      <c r="B568" s="174"/>
      <c r="D568" s="154" t="s">
        <v>323</v>
      </c>
      <c r="E568" s="175" t="s">
        <v>186</v>
      </c>
      <c r="F568" s="176" t="s">
        <v>334</v>
      </c>
      <c r="H568" s="177">
        <v>437.54</v>
      </c>
      <c r="I568" s="178"/>
      <c r="L568" s="174"/>
      <c r="M568" s="179"/>
      <c r="T568" s="180"/>
      <c r="AT568" s="175" t="s">
        <v>323</v>
      </c>
      <c r="AU568" s="175" t="s">
        <v>88</v>
      </c>
      <c r="AV568" s="15" t="s">
        <v>219</v>
      </c>
      <c r="AW568" s="15" t="s">
        <v>35</v>
      </c>
      <c r="AX568" s="15" t="s">
        <v>21</v>
      </c>
      <c r="AY568" s="175" t="s">
        <v>317</v>
      </c>
    </row>
    <row r="569" spans="2:65" s="1" customFormat="1" ht="24.2" customHeight="1">
      <c r="B569" s="32"/>
      <c r="C569" s="139" t="s">
        <v>745</v>
      </c>
      <c r="D569" s="139" t="s">
        <v>319</v>
      </c>
      <c r="E569" s="140" t="s">
        <v>746</v>
      </c>
      <c r="F569" s="141" t="s">
        <v>747</v>
      </c>
      <c r="G569" s="142" t="s">
        <v>154</v>
      </c>
      <c r="H569" s="143">
        <v>1296.876</v>
      </c>
      <c r="I569" s="144"/>
      <c r="J569" s="145">
        <f>ROUND(I569*H569,1)</f>
        <v>0</v>
      </c>
      <c r="K569" s="146"/>
      <c r="L569" s="32"/>
      <c r="M569" s="147" t="s">
        <v>1</v>
      </c>
      <c r="N569" s="148" t="s">
        <v>44</v>
      </c>
      <c r="P569" s="149">
        <f>O569*H569</f>
        <v>0</v>
      </c>
      <c r="Q569" s="149">
        <v>0</v>
      </c>
      <c r="R569" s="149">
        <f>Q569*H569</f>
        <v>0</v>
      </c>
      <c r="S569" s="149">
        <v>0</v>
      </c>
      <c r="T569" s="150">
        <f>S569*H569</f>
        <v>0</v>
      </c>
      <c r="AR569" s="151" t="s">
        <v>219</v>
      </c>
      <c r="AT569" s="151" t="s">
        <v>319</v>
      </c>
      <c r="AU569" s="151" t="s">
        <v>88</v>
      </c>
      <c r="AY569" s="17" t="s">
        <v>317</v>
      </c>
      <c r="BE569" s="152">
        <f>IF(N569="základní",J569,0)</f>
        <v>0</v>
      </c>
      <c r="BF569" s="152">
        <f>IF(N569="snížená",J569,0)</f>
        <v>0</v>
      </c>
      <c r="BG569" s="152">
        <f>IF(N569="zákl. přenesená",J569,0)</f>
        <v>0</v>
      </c>
      <c r="BH569" s="152">
        <f>IF(N569="sníž. přenesená",J569,0)</f>
        <v>0</v>
      </c>
      <c r="BI569" s="152">
        <f>IF(N569="nulová",J569,0)</f>
        <v>0</v>
      </c>
      <c r="BJ569" s="17" t="s">
        <v>21</v>
      </c>
      <c r="BK569" s="152">
        <f>ROUND(I569*H569,1)</f>
        <v>0</v>
      </c>
      <c r="BL569" s="17" t="s">
        <v>219</v>
      </c>
      <c r="BM569" s="151" t="s">
        <v>748</v>
      </c>
    </row>
    <row r="570" spans="2:51" s="12" customFormat="1" ht="11.25">
      <c r="B570" s="153"/>
      <c r="D570" s="154" t="s">
        <v>323</v>
      </c>
      <c r="E570" s="155" t="s">
        <v>1</v>
      </c>
      <c r="F570" s="156" t="s">
        <v>348</v>
      </c>
      <c r="H570" s="155" t="s">
        <v>1</v>
      </c>
      <c r="I570" s="157"/>
      <c r="L570" s="153"/>
      <c r="M570" s="158"/>
      <c r="T570" s="159"/>
      <c r="AT570" s="155" t="s">
        <v>323</v>
      </c>
      <c r="AU570" s="155" t="s">
        <v>88</v>
      </c>
      <c r="AV570" s="12" t="s">
        <v>21</v>
      </c>
      <c r="AW570" s="12" t="s">
        <v>35</v>
      </c>
      <c r="AX570" s="12" t="s">
        <v>79</v>
      </c>
      <c r="AY570" s="155" t="s">
        <v>317</v>
      </c>
    </row>
    <row r="571" spans="2:51" s="13" customFormat="1" ht="11.25">
      <c r="B571" s="160"/>
      <c r="D571" s="154" t="s">
        <v>323</v>
      </c>
      <c r="E571" s="161" t="s">
        <v>1</v>
      </c>
      <c r="F571" s="162" t="s">
        <v>152</v>
      </c>
      <c r="H571" s="163">
        <v>437.54</v>
      </c>
      <c r="I571" s="164"/>
      <c r="L571" s="160"/>
      <c r="M571" s="165"/>
      <c r="T571" s="166"/>
      <c r="AT571" s="161" t="s">
        <v>323</v>
      </c>
      <c r="AU571" s="161" t="s">
        <v>88</v>
      </c>
      <c r="AV571" s="13" t="s">
        <v>88</v>
      </c>
      <c r="AW571" s="13" t="s">
        <v>35</v>
      </c>
      <c r="AX571" s="13" t="s">
        <v>79</v>
      </c>
      <c r="AY571" s="161" t="s">
        <v>317</v>
      </c>
    </row>
    <row r="572" spans="2:51" s="12" customFormat="1" ht="11.25">
      <c r="B572" s="153"/>
      <c r="D572" s="154" t="s">
        <v>323</v>
      </c>
      <c r="E572" s="155" t="s">
        <v>1</v>
      </c>
      <c r="F572" s="156" t="s">
        <v>727</v>
      </c>
      <c r="H572" s="155" t="s">
        <v>1</v>
      </c>
      <c r="I572" s="157"/>
      <c r="L572" s="153"/>
      <c r="M572" s="158"/>
      <c r="T572" s="159"/>
      <c r="AT572" s="155" t="s">
        <v>323</v>
      </c>
      <c r="AU572" s="155" t="s">
        <v>88</v>
      </c>
      <c r="AV572" s="12" t="s">
        <v>21</v>
      </c>
      <c r="AW572" s="12" t="s">
        <v>35</v>
      </c>
      <c r="AX572" s="12" t="s">
        <v>79</v>
      </c>
      <c r="AY572" s="155" t="s">
        <v>317</v>
      </c>
    </row>
    <row r="573" spans="2:51" s="13" customFormat="1" ht="11.25">
      <c r="B573" s="160"/>
      <c r="D573" s="154" t="s">
        <v>323</v>
      </c>
      <c r="E573" s="161" t="s">
        <v>1</v>
      </c>
      <c r="F573" s="162" t="s">
        <v>749</v>
      </c>
      <c r="H573" s="163">
        <v>859.336</v>
      </c>
      <c r="I573" s="164"/>
      <c r="L573" s="160"/>
      <c r="M573" s="165"/>
      <c r="T573" s="166"/>
      <c r="AT573" s="161" t="s">
        <v>323</v>
      </c>
      <c r="AU573" s="161" t="s">
        <v>88</v>
      </c>
      <c r="AV573" s="13" t="s">
        <v>88</v>
      </c>
      <c r="AW573" s="13" t="s">
        <v>35</v>
      </c>
      <c r="AX573" s="13" t="s">
        <v>79</v>
      </c>
      <c r="AY573" s="161" t="s">
        <v>317</v>
      </c>
    </row>
    <row r="574" spans="2:51" s="15" customFormat="1" ht="11.25">
      <c r="B574" s="174"/>
      <c r="D574" s="154" t="s">
        <v>323</v>
      </c>
      <c r="E574" s="175" t="s">
        <v>1</v>
      </c>
      <c r="F574" s="176" t="s">
        <v>334</v>
      </c>
      <c r="H574" s="177">
        <v>1296.876</v>
      </c>
      <c r="I574" s="178"/>
      <c r="L574" s="174"/>
      <c r="M574" s="179"/>
      <c r="T574" s="180"/>
      <c r="AT574" s="175" t="s">
        <v>323</v>
      </c>
      <c r="AU574" s="175" t="s">
        <v>88</v>
      </c>
      <c r="AV574" s="15" t="s">
        <v>219</v>
      </c>
      <c r="AW574" s="15" t="s">
        <v>35</v>
      </c>
      <c r="AX574" s="15" t="s">
        <v>21</v>
      </c>
      <c r="AY574" s="175" t="s">
        <v>317</v>
      </c>
    </row>
    <row r="575" spans="2:65" s="1" customFormat="1" ht="24.2" customHeight="1">
      <c r="B575" s="32"/>
      <c r="C575" s="139" t="s">
        <v>750</v>
      </c>
      <c r="D575" s="139" t="s">
        <v>319</v>
      </c>
      <c r="E575" s="140" t="s">
        <v>751</v>
      </c>
      <c r="F575" s="141" t="s">
        <v>752</v>
      </c>
      <c r="G575" s="142" t="s">
        <v>154</v>
      </c>
      <c r="H575" s="143">
        <v>1888.936</v>
      </c>
      <c r="I575" s="144"/>
      <c r="J575" s="145">
        <f>ROUND(I575*H575,1)</f>
        <v>0</v>
      </c>
      <c r="K575" s="146"/>
      <c r="L575" s="32"/>
      <c r="M575" s="147" t="s">
        <v>1</v>
      </c>
      <c r="N575" s="148" t="s">
        <v>44</v>
      </c>
      <c r="P575" s="149">
        <f>O575*H575</f>
        <v>0</v>
      </c>
      <c r="Q575" s="149">
        <v>0</v>
      </c>
      <c r="R575" s="149">
        <f>Q575*H575</f>
        <v>0</v>
      </c>
      <c r="S575" s="149">
        <v>0</v>
      </c>
      <c r="T575" s="150">
        <f>S575*H575</f>
        <v>0</v>
      </c>
      <c r="AR575" s="151" t="s">
        <v>219</v>
      </c>
      <c r="AT575" s="151" t="s">
        <v>319</v>
      </c>
      <c r="AU575" s="151" t="s">
        <v>88</v>
      </c>
      <c r="AY575" s="17" t="s">
        <v>317</v>
      </c>
      <c r="BE575" s="152">
        <f>IF(N575="základní",J575,0)</f>
        <v>0</v>
      </c>
      <c r="BF575" s="152">
        <f>IF(N575="snížená",J575,0)</f>
        <v>0</v>
      </c>
      <c r="BG575" s="152">
        <f>IF(N575="zákl. přenesená",J575,0)</f>
        <v>0</v>
      </c>
      <c r="BH575" s="152">
        <f>IF(N575="sníž. přenesená",J575,0)</f>
        <v>0</v>
      </c>
      <c r="BI575" s="152">
        <f>IF(N575="nulová",J575,0)</f>
        <v>0</v>
      </c>
      <c r="BJ575" s="17" t="s">
        <v>21</v>
      </c>
      <c r="BK575" s="152">
        <f>ROUND(I575*H575,1)</f>
        <v>0</v>
      </c>
      <c r="BL575" s="17" t="s">
        <v>219</v>
      </c>
      <c r="BM575" s="151" t="s">
        <v>753</v>
      </c>
    </row>
    <row r="576" spans="2:51" s="12" customFormat="1" ht="11.25">
      <c r="B576" s="153"/>
      <c r="D576" s="154" t="s">
        <v>323</v>
      </c>
      <c r="E576" s="155" t="s">
        <v>1</v>
      </c>
      <c r="F576" s="156" t="s">
        <v>348</v>
      </c>
      <c r="H576" s="155" t="s">
        <v>1</v>
      </c>
      <c r="I576" s="157"/>
      <c r="L576" s="153"/>
      <c r="M576" s="158"/>
      <c r="T576" s="159"/>
      <c r="AT576" s="155" t="s">
        <v>323</v>
      </c>
      <c r="AU576" s="155" t="s">
        <v>88</v>
      </c>
      <c r="AV576" s="12" t="s">
        <v>21</v>
      </c>
      <c r="AW576" s="12" t="s">
        <v>35</v>
      </c>
      <c r="AX576" s="12" t="s">
        <v>79</v>
      </c>
      <c r="AY576" s="155" t="s">
        <v>317</v>
      </c>
    </row>
    <row r="577" spans="2:51" s="13" customFormat="1" ht="11.25">
      <c r="B577" s="160"/>
      <c r="D577" s="154" t="s">
        <v>323</v>
      </c>
      <c r="E577" s="161" t="s">
        <v>1</v>
      </c>
      <c r="F577" s="162" t="s">
        <v>754</v>
      </c>
      <c r="H577" s="163">
        <v>790.24</v>
      </c>
      <c r="I577" s="164"/>
      <c r="L577" s="160"/>
      <c r="M577" s="165"/>
      <c r="T577" s="166"/>
      <c r="AT577" s="161" t="s">
        <v>323</v>
      </c>
      <c r="AU577" s="161" t="s">
        <v>88</v>
      </c>
      <c r="AV577" s="13" t="s">
        <v>88</v>
      </c>
      <c r="AW577" s="13" t="s">
        <v>35</v>
      </c>
      <c r="AX577" s="13" t="s">
        <v>79</v>
      </c>
      <c r="AY577" s="161" t="s">
        <v>317</v>
      </c>
    </row>
    <row r="578" spans="2:51" s="12" customFormat="1" ht="11.25">
      <c r="B578" s="153"/>
      <c r="D578" s="154" t="s">
        <v>323</v>
      </c>
      <c r="E578" s="155" t="s">
        <v>1</v>
      </c>
      <c r="F578" s="156" t="s">
        <v>727</v>
      </c>
      <c r="H578" s="155" t="s">
        <v>1</v>
      </c>
      <c r="I578" s="157"/>
      <c r="L578" s="153"/>
      <c r="M578" s="158"/>
      <c r="T578" s="159"/>
      <c r="AT578" s="155" t="s">
        <v>323</v>
      </c>
      <c r="AU578" s="155" t="s">
        <v>88</v>
      </c>
      <c r="AV578" s="12" t="s">
        <v>21</v>
      </c>
      <c r="AW578" s="12" t="s">
        <v>35</v>
      </c>
      <c r="AX578" s="12" t="s">
        <v>79</v>
      </c>
      <c r="AY578" s="155" t="s">
        <v>317</v>
      </c>
    </row>
    <row r="579" spans="2:51" s="13" customFormat="1" ht="11.25">
      <c r="B579" s="160"/>
      <c r="D579" s="154" t="s">
        <v>323</v>
      </c>
      <c r="E579" s="161" t="s">
        <v>1</v>
      </c>
      <c r="F579" s="162" t="s">
        <v>749</v>
      </c>
      <c r="H579" s="163">
        <v>859.336</v>
      </c>
      <c r="I579" s="164"/>
      <c r="L579" s="160"/>
      <c r="M579" s="165"/>
      <c r="T579" s="166"/>
      <c r="AT579" s="161" t="s">
        <v>323</v>
      </c>
      <c r="AU579" s="161" t="s">
        <v>88</v>
      </c>
      <c r="AV579" s="13" t="s">
        <v>88</v>
      </c>
      <c r="AW579" s="13" t="s">
        <v>35</v>
      </c>
      <c r="AX579" s="13" t="s">
        <v>79</v>
      </c>
      <c r="AY579" s="161" t="s">
        <v>317</v>
      </c>
    </row>
    <row r="580" spans="2:51" s="14" customFormat="1" ht="11.25">
      <c r="B580" s="167"/>
      <c r="D580" s="154" t="s">
        <v>323</v>
      </c>
      <c r="E580" s="168" t="s">
        <v>1</v>
      </c>
      <c r="F580" s="169" t="s">
        <v>333</v>
      </c>
      <c r="H580" s="170">
        <v>1649.576</v>
      </c>
      <c r="I580" s="171"/>
      <c r="L580" s="167"/>
      <c r="M580" s="172"/>
      <c r="T580" s="173"/>
      <c r="AT580" s="168" t="s">
        <v>323</v>
      </c>
      <c r="AU580" s="168" t="s">
        <v>88</v>
      </c>
      <c r="AV580" s="14" t="s">
        <v>190</v>
      </c>
      <c r="AW580" s="14" t="s">
        <v>35</v>
      </c>
      <c r="AX580" s="14" t="s">
        <v>79</v>
      </c>
      <c r="AY580" s="168" t="s">
        <v>317</v>
      </c>
    </row>
    <row r="581" spans="2:51" s="12" customFormat="1" ht="11.25">
      <c r="B581" s="153"/>
      <c r="D581" s="154" t="s">
        <v>323</v>
      </c>
      <c r="E581" s="155" t="s">
        <v>1</v>
      </c>
      <c r="F581" s="156" t="s">
        <v>755</v>
      </c>
      <c r="H581" s="155" t="s">
        <v>1</v>
      </c>
      <c r="I581" s="157"/>
      <c r="L581" s="153"/>
      <c r="M581" s="158"/>
      <c r="T581" s="159"/>
      <c r="AT581" s="155" t="s">
        <v>323</v>
      </c>
      <c r="AU581" s="155" t="s">
        <v>88</v>
      </c>
      <c r="AV581" s="12" t="s">
        <v>21</v>
      </c>
      <c r="AW581" s="12" t="s">
        <v>35</v>
      </c>
      <c r="AX581" s="12" t="s">
        <v>79</v>
      </c>
      <c r="AY581" s="155" t="s">
        <v>317</v>
      </c>
    </row>
    <row r="582" spans="2:51" s="13" customFormat="1" ht="11.25">
      <c r="B582" s="160"/>
      <c r="D582" s="154" t="s">
        <v>323</v>
      </c>
      <c r="E582" s="161" t="s">
        <v>1</v>
      </c>
      <c r="F582" s="162" t="s">
        <v>183</v>
      </c>
      <c r="H582" s="163">
        <v>239.36</v>
      </c>
      <c r="I582" s="164"/>
      <c r="L582" s="160"/>
      <c r="M582" s="165"/>
      <c r="T582" s="166"/>
      <c r="AT582" s="161" t="s">
        <v>323</v>
      </c>
      <c r="AU582" s="161" t="s">
        <v>88</v>
      </c>
      <c r="AV582" s="13" t="s">
        <v>88</v>
      </c>
      <c r="AW582" s="13" t="s">
        <v>35</v>
      </c>
      <c r="AX582" s="13" t="s">
        <v>79</v>
      </c>
      <c r="AY582" s="161" t="s">
        <v>317</v>
      </c>
    </row>
    <row r="583" spans="2:51" s="14" customFormat="1" ht="11.25">
      <c r="B583" s="167"/>
      <c r="D583" s="154" t="s">
        <v>323</v>
      </c>
      <c r="E583" s="168" t="s">
        <v>1</v>
      </c>
      <c r="F583" s="169" t="s">
        <v>333</v>
      </c>
      <c r="H583" s="170">
        <v>239.36</v>
      </c>
      <c r="I583" s="171"/>
      <c r="L583" s="167"/>
      <c r="M583" s="172"/>
      <c r="T583" s="173"/>
      <c r="AT583" s="168" t="s">
        <v>323</v>
      </c>
      <c r="AU583" s="168" t="s">
        <v>88</v>
      </c>
      <c r="AV583" s="14" t="s">
        <v>190</v>
      </c>
      <c r="AW583" s="14" t="s">
        <v>35</v>
      </c>
      <c r="AX583" s="14" t="s">
        <v>79</v>
      </c>
      <c r="AY583" s="168" t="s">
        <v>317</v>
      </c>
    </row>
    <row r="584" spans="2:51" s="15" customFormat="1" ht="11.25">
      <c r="B584" s="174"/>
      <c r="D584" s="154" t="s">
        <v>323</v>
      </c>
      <c r="E584" s="175" t="s">
        <v>1</v>
      </c>
      <c r="F584" s="176" t="s">
        <v>334</v>
      </c>
      <c r="H584" s="177">
        <v>1888.936</v>
      </c>
      <c r="I584" s="178"/>
      <c r="L584" s="174"/>
      <c r="M584" s="179"/>
      <c r="T584" s="180"/>
      <c r="AT584" s="175" t="s">
        <v>323</v>
      </c>
      <c r="AU584" s="175" t="s">
        <v>88</v>
      </c>
      <c r="AV584" s="15" t="s">
        <v>219</v>
      </c>
      <c r="AW584" s="15" t="s">
        <v>35</v>
      </c>
      <c r="AX584" s="15" t="s">
        <v>21</v>
      </c>
      <c r="AY584" s="175" t="s">
        <v>317</v>
      </c>
    </row>
    <row r="585" spans="2:65" s="1" customFormat="1" ht="24.2" customHeight="1">
      <c r="B585" s="32"/>
      <c r="C585" s="139" t="s">
        <v>756</v>
      </c>
      <c r="D585" s="139" t="s">
        <v>319</v>
      </c>
      <c r="E585" s="140" t="s">
        <v>757</v>
      </c>
      <c r="F585" s="141" t="s">
        <v>758</v>
      </c>
      <c r="G585" s="142" t="s">
        <v>154</v>
      </c>
      <c r="H585" s="143">
        <v>437.54</v>
      </c>
      <c r="I585" s="144"/>
      <c r="J585" s="145">
        <f>ROUND(I585*H585,1)</f>
        <v>0</v>
      </c>
      <c r="K585" s="146"/>
      <c r="L585" s="32"/>
      <c r="M585" s="147" t="s">
        <v>1</v>
      </c>
      <c r="N585" s="148" t="s">
        <v>44</v>
      </c>
      <c r="P585" s="149">
        <f>O585*H585</f>
        <v>0</v>
      </c>
      <c r="Q585" s="149">
        <v>0</v>
      </c>
      <c r="R585" s="149">
        <f>Q585*H585</f>
        <v>0</v>
      </c>
      <c r="S585" s="149">
        <v>0</v>
      </c>
      <c r="T585" s="150">
        <f>S585*H585</f>
        <v>0</v>
      </c>
      <c r="AR585" s="151" t="s">
        <v>219</v>
      </c>
      <c r="AT585" s="151" t="s">
        <v>319</v>
      </c>
      <c r="AU585" s="151" t="s">
        <v>88</v>
      </c>
      <c r="AY585" s="17" t="s">
        <v>317</v>
      </c>
      <c r="BE585" s="152">
        <f>IF(N585="základní",J585,0)</f>
        <v>0</v>
      </c>
      <c r="BF585" s="152">
        <f>IF(N585="snížená",J585,0)</f>
        <v>0</v>
      </c>
      <c r="BG585" s="152">
        <f>IF(N585="zákl. přenesená",J585,0)</f>
        <v>0</v>
      </c>
      <c r="BH585" s="152">
        <f>IF(N585="sníž. přenesená",J585,0)</f>
        <v>0</v>
      </c>
      <c r="BI585" s="152">
        <f>IF(N585="nulová",J585,0)</f>
        <v>0</v>
      </c>
      <c r="BJ585" s="17" t="s">
        <v>21</v>
      </c>
      <c r="BK585" s="152">
        <f>ROUND(I585*H585,1)</f>
        <v>0</v>
      </c>
      <c r="BL585" s="17" t="s">
        <v>219</v>
      </c>
      <c r="BM585" s="151" t="s">
        <v>759</v>
      </c>
    </row>
    <row r="586" spans="2:51" s="12" customFormat="1" ht="11.25">
      <c r="B586" s="153"/>
      <c r="D586" s="154" t="s">
        <v>323</v>
      </c>
      <c r="E586" s="155" t="s">
        <v>1</v>
      </c>
      <c r="F586" s="156" t="s">
        <v>348</v>
      </c>
      <c r="H586" s="155" t="s">
        <v>1</v>
      </c>
      <c r="I586" s="157"/>
      <c r="L586" s="153"/>
      <c r="M586" s="158"/>
      <c r="T586" s="159"/>
      <c r="AT586" s="155" t="s">
        <v>323</v>
      </c>
      <c r="AU586" s="155" t="s">
        <v>88</v>
      </c>
      <c r="AV586" s="12" t="s">
        <v>21</v>
      </c>
      <c r="AW586" s="12" t="s">
        <v>35</v>
      </c>
      <c r="AX586" s="12" t="s">
        <v>79</v>
      </c>
      <c r="AY586" s="155" t="s">
        <v>317</v>
      </c>
    </row>
    <row r="587" spans="2:51" s="13" customFormat="1" ht="11.25">
      <c r="B587" s="160"/>
      <c r="D587" s="154" t="s">
        <v>323</v>
      </c>
      <c r="E587" s="161" t="s">
        <v>1</v>
      </c>
      <c r="F587" s="162" t="s">
        <v>152</v>
      </c>
      <c r="H587" s="163">
        <v>437.54</v>
      </c>
      <c r="I587" s="164"/>
      <c r="L587" s="160"/>
      <c r="M587" s="165"/>
      <c r="T587" s="166"/>
      <c r="AT587" s="161" t="s">
        <v>323</v>
      </c>
      <c r="AU587" s="161" t="s">
        <v>88</v>
      </c>
      <c r="AV587" s="13" t="s">
        <v>88</v>
      </c>
      <c r="AW587" s="13" t="s">
        <v>35</v>
      </c>
      <c r="AX587" s="13" t="s">
        <v>79</v>
      </c>
      <c r="AY587" s="161" t="s">
        <v>317</v>
      </c>
    </row>
    <row r="588" spans="2:51" s="15" customFormat="1" ht="11.25">
      <c r="B588" s="174"/>
      <c r="D588" s="154" t="s">
        <v>323</v>
      </c>
      <c r="E588" s="175" t="s">
        <v>1</v>
      </c>
      <c r="F588" s="176" t="s">
        <v>334</v>
      </c>
      <c r="H588" s="177">
        <v>437.54</v>
      </c>
      <c r="I588" s="178"/>
      <c r="L588" s="174"/>
      <c r="M588" s="179"/>
      <c r="T588" s="180"/>
      <c r="AT588" s="175" t="s">
        <v>323</v>
      </c>
      <c r="AU588" s="175" t="s">
        <v>88</v>
      </c>
      <c r="AV588" s="15" t="s">
        <v>219</v>
      </c>
      <c r="AW588" s="15" t="s">
        <v>35</v>
      </c>
      <c r="AX588" s="15" t="s">
        <v>21</v>
      </c>
      <c r="AY588" s="175" t="s">
        <v>317</v>
      </c>
    </row>
    <row r="589" spans="2:65" s="1" customFormat="1" ht="24.2" customHeight="1">
      <c r="B589" s="32"/>
      <c r="C589" s="139" t="s">
        <v>760</v>
      </c>
      <c r="D589" s="139" t="s">
        <v>319</v>
      </c>
      <c r="E589" s="140" t="s">
        <v>761</v>
      </c>
      <c r="F589" s="141" t="s">
        <v>762</v>
      </c>
      <c r="G589" s="142" t="s">
        <v>154</v>
      </c>
      <c r="H589" s="143">
        <v>859.336</v>
      </c>
      <c r="I589" s="144"/>
      <c r="J589" s="145">
        <f>ROUND(I589*H589,1)</f>
        <v>0</v>
      </c>
      <c r="K589" s="146"/>
      <c r="L589" s="32"/>
      <c r="M589" s="147" t="s">
        <v>1</v>
      </c>
      <c r="N589" s="148" t="s">
        <v>44</v>
      </c>
      <c r="P589" s="149">
        <f>O589*H589</f>
        <v>0</v>
      </c>
      <c r="Q589" s="149">
        <v>0</v>
      </c>
      <c r="R589" s="149">
        <f>Q589*H589</f>
        <v>0</v>
      </c>
      <c r="S589" s="149">
        <v>0</v>
      </c>
      <c r="T589" s="150">
        <f>S589*H589</f>
        <v>0</v>
      </c>
      <c r="AR589" s="151" t="s">
        <v>219</v>
      </c>
      <c r="AT589" s="151" t="s">
        <v>319</v>
      </c>
      <c r="AU589" s="151" t="s">
        <v>88</v>
      </c>
      <c r="AY589" s="17" t="s">
        <v>317</v>
      </c>
      <c r="BE589" s="152">
        <f>IF(N589="základní",J589,0)</f>
        <v>0</v>
      </c>
      <c r="BF589" s="152">
        <f>IF(N589="snížená",J589,0)</f>
        <v>0</v>
      </c>
      <c r="BG589" s="152">
        <f>IF(N589="zákl. přenesená",J589,0)</f>
        <v>0</v>
      </c>
      <c r="BH589" s="152">
        <f>IF(N589="sníž. přenesená",J589,0)</f>
        <v>0</v>
      </c>
      <c r="BI589" s="152">
        <f>IF(N589="nulová",J589,0)</f>
        <v>0</v>
      </c>
      <c r="BJ589" s="17" t="s">
        <v>21</v>
      </c>
      <c r="BK589" s="152">
        <f>ROUND(I589*H589,1)</f>
        <v>0</v>
      </c>
      <c r="BL589" s="17" t="s">
        <v>219</v>
      </c>
      <c r="BM589" s="151" t="s">
        <v>763</v>
      </c>
    </row>
    <row r="590" spans="2:51" s="12" customFormat="1" ht="11.25">
      <c r="B590" s="153"/>
      <c r="D590" s="154" t="s">
        <v>323</v>
      </c>
      <c r="E590" s="155" t="s">
        <v>1</v>
      </c>
      <c r="F590" s="156" t="s">
        <v>727</v>
      </c>
      <c r="H590" s="155" t="s">
        <v>1</v>
      </c>
      <c r="I590" s="157"/>
      <c r="L590" s="153"/>
      <c r="M590" s="158"/>
      <c r="T590" s="159"/>
      <c r="AT590" s="155" t="s">
        <v>323</v>
      </c>
      <c r="AU590" s="155" t="s">
        <v>88</v>
      </c>
      <c r="AV590" s="12" t="s">
        <v>21</v>
      </c>
      <c r="AW590" s="12" t="s">
        <v>35</v>
      </c>
      <c r="AX590" s="12" t="s">
        <v>79</v>
      </c>
      <c r="AY590" s="155" t="s">
        <v>317</v>
      </c>
    </row>
    <row r="591" spans="2:51" s="13" customFormat="1" ht="11.25">
      <c r="B591" s="160"/>
      <c r="D591" s="154" t="s">
        <v>323</v>
      </c>
      <c r="E591" s="161" t="s">
        <v>1</v>
      </c>
      <c r="F591" s="162" t="s">
        <v>749</v>
      </c>
      <c r="H591" s="163">
        <v>859.336</v>
      </c>
      <c r="I591" s="164"/>
      <c r="L591" s="160"/>
      <c r="M591" s="165"/>
      <c r="T591" s="166"/>
      <c r="AT591" s="161" t="s">
        <v>323</v>
      </c>
      <c r="AU591" s="161" t="s">
        <v>88</v>
      </c>
      <c r="AV591" s="13" t="s">
        <v>88</v>
      </c>
      <c r="AW591" s="13" t="s">
        <v>35</v>
      </c>
      <c r="AX591" s="13" t="s">
        <v>79</v>
      </c>
      <c r="AY591" s="161" t="s">
        <v>317</v>
      </c>
    </row>
    <row r="592" spans="2:51" s="15" customFormat="1" ht="11.25">
      <c r="B592" s="174"/>
      <c r="D592" s="154" t="s">
        <v>323</v>
      </c>
      <c r="E592" s="175" t="s">
        <v>1</v>
      </c>
      <c r="F592" s="176" t="s">
        <v>334</v>
      </c>
      <c r="H592" s="177">
        <v>859.336</v>
      </c>
      <c r="I592" s="178"/>
      <c r="L592" s="174"/>
      <c r="M592" s="179"/>
      <c r="T592" s="180"/>
      <c r="AT592" s="175" t="s">
        <v>323</v>
      </c>
      <c r="AU592" s="175" t="s">
        <v>88</v>
      </c>
      <c r="AV592" s="15" t="s">
        <v>219</v>
      </c>
      <c r="AW592" s="15" t="s">
        <v>35</v>
      </c>
      <c r="AX592" s="15" t="s">
        <v>21</v>
      </c>
      <c r="AY592" s="175" t="s">
        <v>317</v>
      </c>
    </row>
    <row r="593" spans="2:65" s="1" customFormat="1" ht="33" customHeight="1">
      <c r="B593" s="32"/>
      <c r="C593" s="139" t="s">
        <v>764</v>
      </c>
      <c r="D593" s="139" t="s">
        <v>319</v>
      </c>
      <c r="E593" s="140" t="s">
        <v>765</v>
      </c>
      <c r="F593" s="141" t="s">
        <v>766</v>
      </c>
      <c r="G593" s="142" t="s">
        <v>154</v>
      </c>
      <c r="H593" s="143">
        <v>1888.936</v>
      </c>
      <c r="I593" s="144"/>
      <c r="J593" s="145">
        <f>ROUND(I593*H593,1)</f>
        <v>0</v>
      </c>
      <c r="K593" s="146"/>
      <c r="L593" s="32"/>
      <c r="M593" s="147" t="s">
        <v>1</v>
      </c>
      <c r="N593" s="148" t="s">
        <v>44</v>
      </c>
      <c r="P593" s="149">
        <f>O593*H593</f>
        <v>0</v>
      </c>
      <c r="Q593" s="149">
        <v>0</v>
      </c>
      <c r="R593" s="149">
        <f>Q593*H593</f>
        <v>0</v>
      </c>
      <c r="S593" s="149">
        <v>0</v>
      </c>
      <c r="T593" s="150">
        <f>S593*H593</f>
        <v>0</v>
      </c>
      <c r="AR593" s="151" t="s">
        <v>219</v>
      </c>
      <c r="AT593" s="151" t="s">
        <v>319</v>
      </c>
      <c r="AU593" s="151" t="s">
        <v>88</v>
      </c>
      <c r="AY593" s="17" t="s">
        <v>317</v>
      </c>
      <c r="BE593" s="152">
        <f>IF(N593="základní",J593,0)</f>
        <v>0</v>
      </c>
      <c r="BF593" s="152">
        <f>IF(N593="snížená",J593,0)</f>
        <v>0</v>
      </c>
      <c r="BG593" s="152">
        <f>IF(N593="zákl. přenesená",J593,0)</f>
        <v>0</v>
      </c>
      <c r="BH593" s="152">
        <f>IF(N593="sníž. přenesená",J593,0)</f>
        <v>0</v>
      </c>
      <c r="BI593" s="152">
        <f>IF(N593="nulová",J593,0)</f>
        <v>0</v>
      </c>
      <c r="BJ593" s="17" t="s">
        <v>21</v>
      </c>
      <c r="BK593" s="152">
        <f>ROUND(I593*H593,1)</f>
        <v>0</v>
      </c>
      <c r="BL593" s="17" t="s">
        <v>219</v>
      </c>
      <c r="BM593" s="151" t="s">
        <v>767</v>
      </c>
    </row>
    <row r="594" spans="2:51" s="12" customFormat="1" ht="11.25">
      <c r="B594" s="153"/>
      <c r="D594" s="154" t="s">
        <v>323</v>
      </c>
      <c r="E594" s="155" t="s">
        <v>1</v>
      </c>
      <c r="F594" s="156" t="s">
        <v>348</v>
      </c>
      <c r="H594" s="155" t="s">
        <v>1</v>
      </c>
      <c r="I594" s="157"/>
      <c r="L594" s="153"/>
      <c r="M594" s="158"/>
      <c r="T594" s="159"/>
      <c r="AT594" s="155" t="s">
        <v>323</v>
      </c>
      <c r="AU594" s="155" t="s">
        <v>88</v>
      </c>
      <c r="AV594" s="12" t="s">
        <v>21</v>
      </c>
      <c r="AW594" s="12" t="s">
        <v>35</v>
      </c>
      <c r="AX594" s="12" t="s">
        <v>79</v>
      </c>
      <c r="AY594" s="155" t="s">
        <v>317</v>
      </c>
    </row>
    <row r="595" spans="2:51" s="13" customFormat="1" ht="11.25">
      <c r="B595" s="160"/>
      <c r="D595" s="154" t="s">
        <v>323</v>
      </c>
      <c r="E595" s="161" t="s">
        <v>1</v>
      </c>
      <c r="F595" s="162" t="s">
        <v>754</v>
      </c>
      <c r="H595" s="163">
        <v>790.24</v>
      </c>
      <c r="I595" s="164"/>
      <c r="L595" s="160"/>
      <c r="M595" s="165"/>
      <c r="T595" s="166"/>
      <c r="AT595" s="161" t="s">
        <v>323</v>
      </c>
      <c r="AU595" s="161" t="s">
        <v>88</v>
      </c>
      <c r="AV595" s="13" t="s">
        <v>88</v>
      </c>
      <c r="AW595" s="13" t="s">
        <v>35</v>
      </c>
      <c r="AX595" s="13" t="s">
        <v>79</v>
      </c>
      <c r="AY595" s="161" t="s">
        <v>317</v>
      </c>
    </row>
    <row r="596" spans="2:51" s="12" customFormat="1" ht="11.25">
      <c r="B596" s="153"/>
      <c r="D596" s="154" t="s">
        <v>323</v>
      </c>
      <c r="E596" s="155" t="s">
        <v>1</v>
      </c>
      <c r="F596" s="156" t="s">
        <v>727</v>
      </c>
      <c r="H596" s="155" t="s">
        <v>1</v>
      </c>
      <c r="I596" s="157"/>
      <c r="L596" s="153"/>
      <c r="M596" s="158"/>
      <c r="T596" s="159"/>
      <c r="AT596" s="155" t="s">
        <v>323</v>
      </c>
      <c r="AU596" s="155" t="s">
        <v>88</v>
      </c>
      <c r="AV596" s="12" t="s">
        <v>21</v>
      </c>
      <c r="AW596" s="12" t="s">
        <v>35</v>
      </c>
      <c r="AX596" s="12" t="s">
        <v>79</v>
      </c>
      <c r="AY596" s="155" t="s">
        <v>317</v>
      </c>
    </row>
    <row r="597" spans="2:51" s="13" customFormat="1" ht="11.25">
      <c r="B597" s="160"/>
      <c r="D597" s="154" t="s">
        <v>323</v>
      </c>
      <c r="E597" s="161" t="s">
        <v>1</v>
      </c>
      <c r="F597" s="162" t="s">
        <v>749</v>
      </c>
      <c r="H597" s="163">
        <v>859.336</v>
      </c>
      <c r="I597" s="164"/>
      <c r="L597" s="160"/>
      <c r="M597" s="165"/>
      <c r="T597" s="166"/>
      <c r="AT597" s="161" t="s">
        <v>323</v>
      </c>
      <c r="AU597" s="161" t="s">
        <v>88</v>
      </c>
      <c r="AV597" s="13" t="s">
        <v>88</v>
      </c>
      <c r="AW597" s="13" t="s">
        <v>35</v>
      </c>
      <c r="AX597" s="13" t="s">
        <v>79</v>
      </c>
      <c r="AY597" s="161" t="s">
        <v>317</v>
      </c>
    </row>
    <row r="598" spans="2:51" s="14" customFormat="1" ht="11.25">
      <c r="B598" s="167"/>
      <c r="D598" s="154" t="s">
        <v>323</v>
      </c>
      <c r="E598" s="168" t="s">
        <v>1</v>
      </c>
      <c r="F598" s="169" t="s">
        <v>333</v>
      </c>
      <c r="H598" s="170">
        <v>1649.576</v>
      </c>
      <c r="I598" s="171"/>
      <c r="L598" s="167"/>
      <c r="M598" s="172"/>
      <c r="T598" s="173"/>
      <c r="AT598" s="168" t="s">
        <v>323</v>
      </c>
      <c r="AU598" s="168" t="s">
        <v>88</v>
      </c>
      <c r="AV598" s="14" t="s">
        <v>190</v>
      </c>
      <c r="AW598" s="14" t="s">
        <v>35</v>
      </c>
      <c r="AX598" s="14" t="s">
        <v>79</v>
      </c>
      <c r="AY598" s="168" t="s">
        <v>317</v>
      </c>
    </row>
    <row r="599" spans="2:51" s="12" customFormat="1" ht="11.25">
      <c r="B599" s="153"/>
      <c r="D599" s="154" t="s">
        <v>323</v>
      </c>
      <c r="E599" s="155" t="s">
        <v>1</v>
      </c>
      <c r="F599" s="156" t="s">
        <v>768</v>
      </c>
      <c r="H599" s="155" t="s">
        <v>1</v>
      </c>
      <c r="I599" s="157"/>
      <c r="L599" s="153"/>
      <c r="M599" s="158"/>
      <c r="T599" s="159"/>
      <c r="AT599" s="155" t="s">
        <v>323</v>
      </c>
      <c r="AU599" s="155" t="s">
        <v>88</v>
      </c>
      <c r="AV599" s="12" t="s">
        <v>21</v>
      </c>
      <c r="AW599" s="12" t="s">
        <v>35</v>
      </c>
      <c r="AX599" s="12" t="s">
        <v>79</v>
      </c>
      <c r="AY599" s="155" t="s">
        <v>317</v>
      </c>
    </row>
    <row r="600" spans="2:51" s="13" customFormat="1" ht="11.25">
      <c r="B600" s="160"/>
      <c r="D600" s="154" t="s">
        <v>323</v>
      </c>
      <c r="E600" s="161" t="s">
        <v>1</v>
      </c>
      <c r="F600" s="162" t="s">
        <v>183</v>
      </c>
      <c r="H600" s="163">
        <v>239.36</v>
      </c>
      <c r="I600" s="164"/>
      <c r="L600" s="160"/>
      <c r="M600" s="165"/>
      <c r="T600" s="166"/>
      <c r="AT600" s="161" t="s">
        <v>323</v>
      </c>
      <c r="AU600" s="161" t="s">
        <v>88</v>
      </c>
      <c r="AV600" s="13" t="s">
        <v>88</v>
      </c>
      <c r="AW600" s="13" t="s">
        <v>35</v>
      </c>
      <c r="AX600" s="13" t="s">
        <v>79</v>
      </c>
      <c r="AY600" s="161" t="s">
        <v>317</v>
      </c>
    </row>
    <row r="601" spans="2:51" s="14" customFormat="1" ht="11.25">
      <c r="B601" s="167"/>
      <c r="D601" s="154" t="s">
        <v>323</v>
      </c>
      <c r="E601" s="168" t="s">
        <v>1</v>
      </c>
      <c r="F601" s="169" t="s">
        <v>333</v>
      </c>
      <c r="H601" s="170">
        <v>239.36</v>
      </c>
      <c r="I601" s="171"/>
      <c r="L601" s="167"/>
      <c r="M601" s="172"/>
      <c r="T601" s="173"/>
      <c r="AT601" s="168" t="s">
        <v>323</v>
      </c>
      <c r="AU601" s="168" t="s">
        <v>88</v>
      </c>
      <c r="AV601" s="14" t="s">
        <v>190</v>
      </c>
      <c r="AW601" s="14" t="s">
        <v>35</v>
      </c>
      <c r="AX601" s="14" t="s">
        <v>79</v>
      </c>
      <c r="AY601" s="168" t="s">
        <v>317</v>
      </c>
    </row>
    <row r="602" spans="2:51" s="15" customFormat="1" ht="11.25">
      <c r="B602" s="174"/>
      <c r="D602" s="154" t="s">
        <v>323</v>
      </c>
      <c r="E602" s="175" t="s">
        <v>1</v>
      </c>
      <c r="F602" s="176" t="s">
        <v>334</v>
      </c>
      <c r="H602" s="177">
        <v>1888.936</v>
      </c>
      <c r="I602" s="178"/>
      <c r="L602" s="174"/>
      <c r="M602" s="179"/>
      <c r="T602" s="180"/>
      <c r="AT602" s="175" t="s">
        <v>323</v>
      </c>
      <c r="AU602" s="175" t="s">
        <v>88</v>
      </c>
      <c r="AV602" s="15" t="s">
        <v>219</v>
      </c>
      <c r="AW602" s="15" t="s">
        <v>35</v>
      </c>
      <c r="AX602" s="15" t="s">
        <v>21</v>
      </c>
      <c r="AY602" s="175" t="s">
        <v>317</v>
      </c>
    </row>
    <row r="603" spans="2:63" s="11" customFormat="1" ht="22.9" customHeight="1">
      <c r="B603" s="127"/>
      <c r="D603" s="128" t="s">
        <v>78</v>
      </c>
      <c r="E603" s="137" t="s">
        <v>252</v>
      </c>
      <c r="F603" s="137" t="s">
        <v>769</v>
      </c>
      <c r="I603" s="130"/>
      <c r="J603" s="138">
        <f>BK603</f>
        <v>0</v>
      </c>
      <c r="L603" s="127"/>
      <c r="M603" s="132"/>
      <c r="P603" s="133">
        <f>SUM(P604:P747)</f>
        <v>0</v>
      </c>
      <c r="R603" s="133">
        <f>SUM(R604:R747)</f>
        <v>231.79714650000003</v>
      </c>
      <c r="T603" s="134">
        <f>SUM(T604:T747)</f>
        <v>0</v>
      </c>
      <c r="AR603" s="128" t="s">
        <v>21</v>
      </c>
      <c r="AT603" s="135" t="s">
        <v>78</v>
      </c>
      <c r="AU603" s="135" t="s">
        <v>21</v>
      </c>
      <c r="AY603" s="128" t="s">
        <v>317</v>
      </c>
      <c r="BK603" s="136">
        <f>SUM(BK604:BK747)</f>
        <v>0</v>
      </c>
    </row>
    <row r="604" spans="2:65" s="1" customFormat="1" ht="24.2" customHeight="1">
      <c r="B604" s="32"/>
      <c r="C604" s="139" t="s">
        <v>770</v>
      </c>
      <c r="D604" s="139" t="s">
        <v>319</v>
      </c>
      <c r="E604" s="140" t="s">
        <v>771</v>
      </c>
      <c r="F604" s="141" t="s">
        <v>772</v>
      </c>
      <c r="G604" s="142" t="s">
        <v>172</v>
      </c>
      <c r="H604" s="143">
        <v>3.41</v>
      </c>
      <c r="I604" s="144"/>
      <c r="J604" s="145">
        <f>ROUND(I604*H604,1)</f>
        <v>0</v>
      </c>
      <c r="K604" s="146"/>
      <c r="L604" s="32"/>
      <c r="M604" s="147" t="s">
        <v>1</v>
      </c>
      <c r="N604" s="148" t="s">
        <v>44</v>
      </c>
      <c r="P604" s="149">
        <f>O604*H604</f>
        <v>0</v>
      </c>
      <c r="Q604" s="149">
        <v>0.00656</v>
      </c>
      <c r="R604" s="149">
        <f>Q604*H604</f>
        <v>0.0223696</v>
      </c>
      <c r="S604" s="149">
        <v>0</v>
      </c>
      <c r="T604" s="150">
        <f>S604*H604</f>
        <v>0</v>
      </c>
      <c r="AR604" s="151" t="s">
        <v>219</v>
      </c>
      <c r="AT604" s="151" t="s">
        <v>319</v>
      </c>
      <c r="AU604" s="151" t="s">
        <v>88</v>
      </c>
      <c r="AY604" s="17" t="s">
        <v>317</v>
      </c>
      <c r="BE604" s="152">
        <f>IF(N604="základní",J604,0)</f>
        <v>0</v>
      </c>
      <c r="BF604" s="152">
        <f>IF(N604="snížená",J604,0)</f>
        <v>0</v>
      </c>
      <c r="BG604" s="152">
        <f>IF(N604="zákl. přenesená",J604,0)</f>
        <v>0</v>
      </c>
      <c r="BH604" s="152">
        <f>IF(N604="sníž. přenesená",J604,0)</f>
        <v>0</v>
      </c>
      <c r="BI604" s="152">
        <f>IF(N604="nulová",J604,0)</f>
        <v>0</v>
      </c>
      <c r="BJ604" s="17" t="s">
        <v>21</v>
      </c>
      <c r="BK604" s="152">
        <f>ROUND(I604*H604,1)</f>
        <v>0</v>
      </c>
      <c r="BL604" s="17" t="s">
        <v>219</v>
      </c>
      <c r="BM604" s="151" t="s">
        <v>773</v>
      </c>
    </row>
    <row r="605" spans="2:51" s="12" customFormat="1" ht="11.25">
      <c r="B605" s="153"/>
      <c r="D605" s="154" t="s">
        <v>323</v>
      </c>
      <c r="E605" s="155" t="s">
        <v>1</v>
      </c>
      <c r="F605" s="156" t="s">
        <v>325</v>
      </c>
      <c r="H605" s="155" t="s">
        <v>1</v>
      </c>
      <c r="I605" s="157"/>
      <c r="L605" s="153"/>
      <c r="M605" s="158"/>
      <c r="T605" s="159"/>
      <c r="AT605" s="155" t="s">
        <v>323</v>
      </c>
      <c r="AU605" s="155" t="s">
        <v>88</v>
      </c>
      <c r="AV605" s="12" t="s">
        <v>21</v>
      </c>
      <c r="AW605" s="12" t="s">
        <v>35</v>
      </c>
      <c r="AX605" s="12" t="s">
        <v>79</v>
      </c>
      <c r="AY605" s="155" t="s">
        <v>317</v>
      </c>
    </row>
    <row r="606" spans="2:51" s="13" customFormat="1" ht="11.25">
      <c r="B606" s="160"/>
      <c r="D606" s="154" t="s">
        <v>323</v>
      </c>
      <c r="E606" s="161" t="s">
        <v>1</v>
      </c>
      <c r="F606" s="162" t="s">
        <v>203</v>
      </c>
      <c r="H606" s="163">
        <v>3.41</v>
      </c>
      <c r="I606" s="164"/>
      <c r="L606" s="160"/>
      <c r="M606" s="165"/>
      <c r="T606" s="166"/>
      <c r="AT606" s="161" t="s">
        <v>323</v>
      </c>
      <c r="AU606" s="161" t="s">
        <v>88</v>
      </c>
      <c r="AV606" s="13" t="s">
        <v>88</v>
      </c>
      <c r="AW606" s="13" t="s">
        <v>35</v>
      </c>
      <c r="AX606" s="13" t="s">
        <v>79</v>
      </c>
      <c r="AY606" s="161" t="s">
        <v>317</v>
      </c>
    </row>
    <row r="607" spans="2:51" s="15" customFormat="1" ht="11.25">
      <c r="B607" s="174"/>
      <c r="D607" s="154" t="s">
        <v>323</v>
      </c>
      <c r="E607" s="175" t="s">
        <v>201</v>
      </c>
      <c r="F607" s="176" t="s">
        <v>334</v>
      </c>
      <c r="H607" s="177">
        <v>3.41</v>
      </c>
      <c r="I607" s="178"/>
      <c r="L607" s="174"/>
      <c r="M607" s="179"/>
      <c r="T607" s="180"/>
      <c r="AT607" s="175" t="s">
        <v>323</v>
      </c>
      <c r="AU607" s="175" t="s">
        <v>88</v>
      </c>
      <c r="AV607" s="15" t="s">
        <v>219</v>
      </c>
      <c r="AW607" s="15" t="s">
        <v>35</v>
      </c>
      <c r="AX607" s="15" t="s">
        <v>21</v>
      </c>
      <c r="AY607" s="175" t="s">
        <v>317</v>
      </c>
    </row>
    <row r="608" spans="2:65" s="1" customFormat="1" ht="24.2" customHeight="1">
      <c r="B608" s="32"/>
      <c r="C608" s="139" t="s">
        <v>774</v>
      </c>
      <c r="D608" s="139" t="s">
        <v>319</v>
      </c>
      <c r="E608" s="140" t="s">
        <v>775</v>
      </c>
      <c r="F608" s="141" t="s">
        <v>776</v>
      </c>
      <c r="G608" s="142" t="s">
        <v>172</v>
      </c>
      <c r="H608" s="143">
        <v>1243.03</v>
      </c>
      <c r="I608" s="144"/>
      <c r="J608" s="145">
        <f>ROUND(I608*H608,1)</f>
        <v>0</v>
      </c>
      <c r="K608" s="146"/>
      <c r="L608" s="32"/>
      <c r="M608" s="147" t="s">
        <v>1</v>
      </c>
      <c r="N608" s="148" t="s">
        <v>44</v>
      </c>
      <c r="P608" s="149">
        <f>O608*H608</f>
        <v>0</v>
      </c>
      <c r="Q608" s="149">
        <v>0.01323</v>
      </c>
      <c r="R608" s="149">
        <f>Q608*H608</f>
        <v>16.4452869</v>
      </c>
      <c r="S608" s="149">
        <v>0</v>
      </c>
      <c r="T608" s="150">
        <f>S608*H608</f>
        <v>0</v>
      </c>
      <c r="AR608" s="151" t="s">
        <v>219</v>
      </c>
      <c r="AT608" s="151" t="s">
        <v>319</v>
      </c>
      <c r="AU608" s="151" t="s">
        <v>88</v>
      </c>
      <c r="AY608" s="17" t="s">
        <v>317</v>
      </c>
      <c r="BE608" s="152">
        <f>IF(N608="základní",J608,0)</f>
        <v>0</v>
      </c>
      <c r="BF608" s="152">
        <f>IF(N608="snížená",J608,0)</f>
        <v>0</v>
      </c>
      <c r="BG608" s="152">
        <f>IF(N608="zákl. přenesená",J608,0)</f>
        <v>0</v>
      </c>
      <c r="BH608" s="152">
        <f>IF(N608="sníž. přenesená",J608,0)</f>
        <v>0</v>
      </c>
      <c r="BI608" s="152">
        <f>IF(N608="nulová",J608,0)</f>
        <v>0</v>
      </c>
      <c r="BJ608" s="17" t="s">
        <v>21</v>
      </c>
      <c r="BK608" s="152">
        <f>ROUND(I608*H608,1)</f>
        <v>0</v>
      </c>
      <c r="BL608" s="17" t="s">
        <v>219</v>
      </c>
      <c r="BM608" s="151" t="s">
        <v>777</v>
      </c>
    </row>
    <row r="609" spans="2:51" s="12" customFormat="1" ht="11.25">
      <c r="B609" s="153"/>
      <c r="D609" s="154" t="s">
        <v>323</v>
      </c>
      <c r="E609" s="155" t="s">
        <v>1</v>
      </c>
      <c r="F609" s="156" t="s">
        <v>325</v>
      </c>
      <c r="H609" s="155" t="s">
        <v>1</v>
      </c>
      <c r="I609" s="157"/>
      <c r="L609" s="153"/>
      <c r="M609" s="158"/>
      <c r="T609" s="159"/>
      <c r="AT609" s="155" t="s">
        <v>323</v>
      </c>
      <c r="AU609" s="155" t="s">
        <v>88</v>
      </c>
      <c r="AV609" s="12" t="s">
        <v>21</v>
      </c>
      <c r="AW609" s="12" t="s">
        <v>35</v>
      </c>
      <c r="AX609" s="12" t="s">
        <v>79</v>
      </c>
      <c r="AY609" s="155" t="s">
        <v>317</v>
      </c>
    </row>
    <row r="610" spans="2:51" s="13" customFormat="1" ht="11.25">
      <c r="B610" s="160"/>
      <c r="D610" s="154" t="s">
        <v>323</v>
      </c>
      <c r="E610" s="161" t="s">
        <v>1</v>
      </c>
      <c r="F610" s="162" t="s">
        <v>778</v>
      </c>
      <c r="H610" s="163">
        <v>536.06</v>
      </c>
      <c r="I610" s="164"/>
      <c r="L610" s="160"/>
      <c r="M610" s="165"/>
      <c r="T610" s="166"/>
      <c r="AT610" s="161" t="s">
        <v>323</v>
      </c>
      <c r="AU610" s="161" t="s">
        <v>88</v>
      </c>
      <c r="AV610" s="13" t="s">
        <v>88</v>
      </c>
      <c r="AW610" s="13" t="s">
        <v>35</v>
      </c>
      <c r="AX610" s="13" t="s">
        <v>79</v>
      </c>
      <c r="AY610" s="161" t="s">
        <v>317</v>
      </c>
    </row>
    <row r="611" spans="2:51" s="12" customFormat="1" ht="11.25">
      <c r="B611" s="153"/>
      <c r="D611" s="154" t="s">
        <v>323</v>
      </c>
      <c r="E611" s="155" t="s">
        <v>1</v>
      </c>
      <c r="F611" s="156" t="s">
        <v>362</v>
      </c>
      <c r="H611" s="155" t="s">
        <v>1</v>
      </c>
      <c r="I611" s="157"/>
      <c r="L611" s="153"/>
      <c r="M611" s="158"/>
      <c r="T611" s="159"/>
      <c r="AT611" s="155" t="s">
        <v>323</v>
      </c>
      <c r="AU611" s="155" t="s">
        <v>88</v>
      </c>
      <c r="AV611" s="12" t="s">
        <v>21</v>
      </c>
      <c r="AW611" s="12" t="s">
        <v>35</v>
      </c>
      <c r="AX611" s="12" t="s">
        <v>79</v>
      </c>
      <c r="AY611" s="155" t="s">
        <v>317</v>
      </c>
    </row>
    <row r="612" spans="2:51" s="13" customFormat="1" ht="11.25">
      <c r="B612" s="160"/>
      <c r="D612" s="154" t="s">
        <v>323</v>
      </c>
      <c r="E612" s="161" t="s">
        <v>1</v>
      </c>
      <c r="F612" s="162" t="s">
        <v>779</v>
      </c>
      <c r="H612" s="163">
        <v>143.56</v>
      </c>
      <c r="I612" s="164"/>
      <c r="L612" s="160"/>
      <c r="M612" s="165"/>
      <c r="T612" s="166"/>
      <c r="AT612" s="161" t="s">
        <v>323</v>
      </c>
      <c r="AU612" s="161" t="s">
        <v>88</v>
      </c>
      <c r="AV612" s="13" t="s">
        <v>88</v>
      </c>
      <c r="AW612" s="13" t="s">
        <v>35</v>
      </c>
      <c r="AX612" s="13" t="s">
        <v>79</v>
      </c>
      <c r="AY612" s="161" t="s">
        <v>317</v>
      </c>
    </row>
    <row r="613" spans="2:51" s="12" customFormat="1" ht="11.25">
      <c r="B613" s="153"/>
      <c r="D613" s="154" t="s">
        <v>323</v>
      </c>
      <c r="E613" s="155" t="s">
        <v>1</v>
      </c>
      <c r="F613" s="156" t="s">
        <v>365</v>
      </c>
      <c r="H613" s="155" t="s">
        <v>1</v>
      </c>
      <c r="I613" s="157"/>
      <c r="L613" s="153"/>
      <c r="M613" s="158"/>
      <c r="T613" s="159"/>
      <c r="AT613" s="155" t="s">
        <v>323</v>
      </c>
      <c r="AU613" s="155" t="s">
        <v>88</v>
      </c>
      <c r="AV613" s="12" t="s">
        <v>21</v>
      </c>
      <c r="AW613" s="12" t="s">
        <v>35</v>
      </c>
      <c r="AX613" s="12" t="s">
        <v>79</v>
      </c>
      <c r="AY613" s="155" t="s">
        <v>317</v>
      </c>
    </row>
    <row r="614" spans="2:51" s="13" customFormat="1" ht="11.25">
      <c r="B614" s="160"/>
      <c r="D614" s="154" t="s">
        <v>323</v>
      </c>
      <c r="E614" s="161" t="s">
        <v>1</v>
      </c>
      <c r="F614" s="162" t="s">
        <v>780</v>
      </c>
      <c r="H614" s="163">
        <v>67.2</v>
      </c>
      <c r="I614" s="164"/>
      <c r="L614" s="160"/>
      <c r="M614" s="165"/>
      <c r="T614" s="166"/>
      <c r="AT614" s="161" t="s">
        <v>323</v>
      </c>
      <c r="AU614" s="161" t="s">
        <v>88</v>
      </c>
      <c r="AV614" s="13" t="s">
        <v>88</v>
      </c>
      <c r="AW614" s="13" t="s">
        <v>35</v>
      </c>
      <c r="AX614" s="13" t="s">
        <v>79</v>
      </c>
      <c r="AY614" s="161" t="s">
        <v>317</v>
      </c>
    </row>
    <row r="615" spans="2:51" s="12" customFormat="1" ht="11.25">
      <c r="B615" s="153"/>
      <c r="D615" s="154" t="s">
        <v>323</v>
      </c>
      <c r="E615" s="155" t="s">
        <v>1</v>
      </c>
      <c r="F615" s="156" t="s">
        <v>328</v>
      </c>
      <c r="H615" s="155" t="s">
        <v>1</v>
      </c>
      <c r="I615" s="157"/>
      <c r="L615" s="153"/>
      <c r="M615" s="158"/>
      <c r="T615" s="159"/>
      <c r="AT615" s="155" t="s">
        <v>323</v>
      </c>
      <c r="AU615" s="155" t="s">
        <v>88</v>
      </c>
      <c r="AV615" s="12" t="s">
        <v>21</v>
      </c>
      <c r="AW615" s="12" t="s">
        <v>35</v>
      </c>
      <c r="AX615" s="12" t="s">
        <v>79</v>
      </c>
      <c r="AY615" s="155" t="s">
        <v>317</v>
      </c>
    </row>
    <row r="616" spans="2:51" s="13" customFormat="1" ht="11.25">
      <c r="B616" s="160"/>
      <c r="D616" s="154" t="s">
        <v>323</v>
      </c>
      <c r="E616" s="161" t="s">
        <v>1</v>
      </c>
      <c r="F616" s="162" t="s">
        <v>781</v>
      </c>
      <c r="H616" s="163">
        <v>79.28</v>
      </c>
      <c r="I616" s="164"/>
      <c r="L616" s="160"/>
      <c r="M616" s="165"/>
      <c r="T616" s="166"/>
      <c r="AT616" s="161" t="s">
        <v>323</v>
      </c>
      <c r="AU616" s="161" t="s">
        <v>88</v>
      </c>
      <c r="AV616" s="13" t="s">
        <v>88</v>
      </c>
      <c r="AW616" s="13" t="s">
        <v>35</v>
      </c>
      <c r="AX616" s="13" t="s">
        <v>79</v>
      </c>
      <c r="AY616" s="161" t="s">
        <v>317</v>
      </c>
    </row>
    <row r="617" spans="2:51" s="12" customFormat="1" ht="11.25">
      <c r="B617" s="153"/>
      <c r="D617" s="154" t="s">
        <v>323</v>
      </c>
      <c r="E617" s="155" t="s">
        <v>1</v>
      </c>
      <c r="F617" s="156" t="s">
        <v>331</v>
      </c>
      <c r="H617" s="155" t="s">
        <v>1</v>
      </c>
      <c r="I617" s="157"/>
      <c r="L617" s="153"/>
      <c r="M617" s="158"/>
      <c r="T617" s="159"/>
      <c r="AT617" s="155" t="s">
        <v>323</v>
      </c>
      <c r="AU617" s="155" t="s">
        <v>88</v>
      </c>
      <c r="AV617" s="12" t="s">
        <v>21</v>
      </c>
      <c r="AW617" s="12" t="s">
        <v>35</v>
      </c>
      <c r="AX617" s="12" t="s">
        <v>79</v>
      </c>
      <c r="AY617" s="155" t="s">
        <v>317</v>
      </c>
    </row>
    <row r="618" spans="2:51" s="13" customFormat="1" ht="11.25">
      <c r="B618" s="160"/>
      <c r="D618" s="154" t="s">
        <v>323</v>
      </c>
      <c r="E618" s="161" t="s">
        <v>1</v>
      </c>
      <c r="F618" s="162" t="s">
        <v>782</v>
      </c>
      <c r="H618" s="163">
        <v>420.34</v>
      </c>
      <c r="I618" s="164"/>
      <c r="L618" s="160"/>
      <c r="M618" s="165"/>
      <c r="T618" s="166"/>
      <c r="AT618" s="161" t="s">
        <v>323</v>
      </c>
      <c r="AU618" s="161" t="s">
        <v>88</v>
      </c>
      <c r="AV618" s="13" t="s">
        <v>88</v>
      </c>
      <c r="AW618" s="13" t="s">
        <v>35</v>
      </c>
      <c r="AX618" s="13" t="s">
        <v>79</v>
      </c>
      <c r="AY618" s="161" t="s">
        <v>317</v>
      </c>
    </row>
    <row r="619" spans="2:51" s="14" customFormat="1" ht="11.25">
      <c r="B619" s="167"/>
      <c r="D619" s="154" t="s">
        <v>323</v>
      </c>
      <c r="E619" s="168" t="s">
        <v>1</v>
      </c>
      <c r="F619" s="169" t="s">
        <v>333</v>
      </c>
      <c r="H619" s="170">
        <v>1246.44</v>
      </c>
      <c r="I619" s="171"/>
      <c r="L619" s="167"/>
      <c r="M619" s="172"/>
      <c r="T619" s="173"/>
      <c r="AT619" s="168" t="s">
        <v>323</v>
      </c>
      <c r="AU619" s="168" t="s">
        <v>88</v>
      </c>
      <c r="AV619" s="14" t="s">
        <v>190</v>
      </c>
      <c r="AW619" s="14" t="s">
        <v>35</v>
      </c>
      <c r="AX619" s="14" t="s">
        <v>79</v>
      </c>
      <c r="AY619" s="168" t="s">
        <v>317</v>
      </c>
    </row>
    <row r="620" spans="2:51" s="12" customFormat="1" ht="11.25">
      <c r="B620" s="153"/>
      <c r="D620" s="154" t="s">
        <v>323</v>
      </c>
      <c r="E620" s="155" t="s">
        <v>1</v>
      </c>
      <c r="F620" s="156" t="s">
        <v>783</v>
      </c>
      <c r="H620" s="155" t="s">
        <v>1</v>
      </c>
      <c r="I620" s="157"/>
      <c r="L620" s="153"/>
      <c r="M620" s="158"/>
      <c r="T620" s="159"/>
      <c r="AT620" s="155" t="s">
        <v>323</v>
      </c>
      <c r="AU620" s="155" t="s">
        <v>88</v>
      </c>
      <c r="AV620" s="12" t="s">
        <v>21</v>
      </c>
      <c r="AW620" s="12" t="s">
        <v>35</v>
      </c>
      <c r="AX620" s="12" t="s">
        <v>79</v>
      </c>
      <c r="AY620" s="155" t="s">
        <v>317</v>
      </c>
    </row>
    <row r="621" spans="2:51" s="13" customFormat="1" ht="11.25">
      <c r="B621" s="160"/>
      <c r="D621" s="154" t="s">
        <v>323</v>
      </c>
      <c r="E621" s="161" t="s">
        <v>1</v>
      </c>
      <c r="F621" s="162" t="s">
        <v>784</v>
      </c>
      <c r="H621" s="163">
        <v>-3.41</v>
      </c>
      <c r="I621" s="164"/>
      <c r="L621" s="160"/>
      <c r="M621" s="165"/>
      <c r="T621" s="166"/>
      <c r="AT621" s="161" t="s">
        <v>323</v>
      </c>
      <c r="AU621" s="161" t="s">
        <v>88</v>
      </c>
      <c r="AV621" s="13" t="s">
        <v>88</v>
      </c>
      <c r="AW621" s="13" t="s">
        <v>35</v>
      </c>
      <c r="AX621" s="13" t="s">
        <v>79</v>
      </c>
      <c r="AY621" s="161" t="s">
        <v>317</v>
      </c>
    </row>
    <row r="622" spans="2:51" s="15" customFormat="1" ht="11.25">
      <c r="B622" s="174"/>
      <c r="D622" s="154" t="s">
        <v>323</v>
      </c>
      <c r="E622" s="175" t="s">
        <v>204</v>
      </c>
      <c r="F622" s="176" t="s">
        <v>334</v>
      </c>
      <c r="H622" s="177">
        <v>1243.03</v>
      </c>
      <c r="I622" s="178"/>
      <c r="L622" s="174"/>
      <c r="M622" s="179"/>
      <c r="T622" s="180"/>
      <c r="AT622" s="175" t="s">
        <v>323</v>
      </c>
      <c r="AU622" s="175" t="s">
        <v>88</v>
      </c>
      <c r="AV622" s="15" t="s">
        <v>219</v>
      </c>
      <c r="AW622" s="15" t="s">
        <v>35</v>
      </c>
      <c r="AX622" s="15" t="s">
        <v>21</v>
      </c>
      <c r="AY622" s="175" t="s">
        <v>317</v>
      </c>
    </row>
    <row r="623" spans="2:65" s="1" customFormat="1" ht="33" customHeight="1">
      <c r="B623" s="32"/>
      <c r="C623" s="139" t="s">
        <v>785</v>
      </c>
      <c r="D623" s="139" t="s">
        <v>319</v>
      </c>
      <c r="E623" s="140" t="s">
        <v>786</v>
      </c>
      <c r="F623" s="141" t="s">
        <v>787</v>
      </c>
      <c r="G623" s="142" t="s">
        <v>506</v>
      </c>
      <c r="H623" s="143">
        <v>50</v>
      </c>
      <c r="I623" s="144"/>
      <c r="J623" s="145">
        <f>ROUND(I623*H623,1)</f>
        <v>0</v>
      </c>
      <c r="K623" s="146"/>
      <c r="L623" s="32"/>
      <c r="M623" s="147" t="s">
        <v>1</v>
      </c>
      <c r="N623" s="148" t="s">
        <v>44</v>
      </c>
      <c r="P623" s="149">
        <f>O623*H623</f>
        <v>0</v>
      </c>
      <c r="Q623" s="149">
        <v>0</v>
      </c>
      <c r="R623" s="149">
        <f>Q623*H623</f>
        <v>0</v>
      </c>
      <c r="S623" s="149">
        <v>0</v>
      </c>
      <c r="T623" s="150">
        <f>S623*H623</f>
        <v>0</v>
      </c>
      <c r="AR623" s="151" t="s">
        <v>219</v>
      </c>
      <c r="AT623" s="151" t="s">
        <v>319</v>
      </c>
      <c r="AU623" s="151" t="s">
        <v>88</v>
      </c>
      <c r="AY623" s="17" t="s">
        <v>317</v>
      </c>
      <c r="BE623" s="152">
        <f>IF(N623="základní",J623,0)</f>
        <v>0</v>
      </c>
      <c r="BF623" s="152">
        <f>IF(N623="snížená",J623,0)</f>
        <v>0</v>
      </c>
      <c r="BG623" s="152">
        <f>IF(N623="zákl. přenesená",J623,0)</f>
        <v>0</v>
      </c>
      <c r="BH623" s="152">
        <f>IF(N623="sníž. přenesená",J623,0)</f>
        <v>0</v>
      </c>
      <c r="BI623" s="152">
        <f>IF(N623="nulová",J623,0)</f>
        <v>0</v>
      </c>
      <c r="BJ623" s="17" t="s">
        <v>21</v>
      </c>
      <c r="BK623" s="152">
        <f>ROUND(I623*H623,1)</f>
        <v>0</v>
      </c>
      <c r="BL623" s="17" t="s">
        <v>219</v>
      </c>
      <c r="BM623" s="151" t="s">
        <v>788</v>
      </c>
    </row>
    <row r="624" spans="2:51" s="12" customFormat="1" ht="11.25">
      <c r="B624" s="153"/>
      <c r="D624" s="154" t="s">
        <v>323</v>
      </c>
      <c r="E624" s="155" t="s">
        <v>1</v>
      </c>
      <c r="F624" s="156" t="s">
        <v>325</v>
      </c>
      <c r="H624" s="155" t="s">
        <v>1</v>
      </c>
      <c r="I624" s="157"/>
      <c r="L624" s="153"/>
      <c r="M624" s="158"/>
      <c r="T624" s="159"/>
      <c r="AT624" s="155" t="s">
        <v>323</v>
      </c>
      <c r="AU624" s="155" t="s">
        <v>88</v>
      </c>
      <c r="AV624" s="12" t="s">
        <v>21</v>
      </c>
      <c r="AW624" s="12" t="s">
        <v>35</v>
      </c>
      <c r="AX624" s="12" t="s">
        <v>79</v>
      </c>
      <c r="AY624" s="155" t="s">
        <v>317</v>
      </c>
    </row>
    <row r="625" spans="2:51" s="13" customFormat="1" ht="11.25">
      <c r="B625" s="160"/>
      <c r="D625" s="154" t="s">
        <v>323</v>
      </c>
      <c r="E625" s="161" t="s">
        <v>1</v>
      </c>
      <c r="F625" s="162" t="s">
        <v>7</v>
      </c>
      <c r="H625" s="163">
        <v>21</v>
      </c>
      <c r="I625" s="164"/>
      <c r="L625" s="160"/>
      <c r="M625" s="165"/>
      <c r="T625" s="166"/>
      <c r="AT625" s="161" t="s">
        <v>323</v>
      </c>
      <c r="AU625" s="161" t="s">
        <v>88</v>
      </c>
      <c r="AV625" s="13" t="s">
        <v>88</v>
      </c>
      <c r="AW625" s="13" t="s">
        <v>35</v>
      </c>
      <c r="AX625" s="13" t="s">
        <v>79</v>
      </c>
      <c r="AY625" s="161" t="s">
        <v>317</v>
      </c>
    </row>
    <row r="626" spans="2:51" s="12" customFormat="1" ht="11.25">
      <c r="B626" s="153"/>
      <c r="D626" s="154" t="s">
        <v>323</v>
      </c>
      <c r="E626" s="155" t="s">
        <v>1</v>
      </c>
      <c r="F626" s="156" t="s">
        <v>362</v>
      </c>
      <c r="H626" s="155" t="s">
        <v>1</v>
      </c>
      <c r="I626" s="157"/>
      <c r="L626" s="153"/>
      <c r="M626" s="158"/>
      <c r="T626" s="159"/>
      <c r="AT626" s="155" t="s">
        <v>323</v>
      </c>
      <c r="AU626" s="155" t="s">
        <v>88</v>
      </c>
      <c r="AV626" s="12" t="s">
        <v>21</v>
      </c>
      <c r="AW626" s="12" t="s">
        <v>35</v>
      </c>
      <c r="AX626" s="12" t="s">
        <v>79</v>
      </c>
      <c r="AY626" s="155" t="s">
        <v>317</v>
      </c>
    </row>
    <row r="627" spans="2:51" s="13" customFormat="1" ht="11.25">
      <c r="B627" s="160"/>
      <c r="D627" s="154" t="s">
        <v>323</v>
      </c>
      <c r="E627" s="161" t="s">
        <v>1</v>
      </c>
      <c r="F627" s="162" t="s">
        <v>26</v>
      </c>
      <c r="H627" s="163">
        <v>5</v>
      </c>
      <c r="I627" s="164"/>
      <c r="L627" s="160"/>
      <c r="M627" s="165"/>
      <c r="T627" s="166"/>
      <c r="AT627" s="161" t="s">
        <v>323</v>
      </c>
      <c r="AU627" s="161" t="s">
        <v>88</v>
      </c>
      <c r="AV627" s="13" t="s">
        <v>88</v>
      </c>
      <c r="AW627" s="13" t="s">
        <v>35</v>
      </c>
      <c r="AX627" s="13" t="s">
        <v>79</v>
      </c>
      <c r="AY627" s="161" t="s">
        <v>317</v>
      </c>
    </row>
    <row r="628" spans="2:51" s="12" customFormat="1" ht="11.25">
      <c r="B628" s="153"/>
      <c r="D628" s="154" t="s">
        <v>323</v>
      </c>
      <c r="E628" s="155" t="s">
        <v>1</v>
      </c>
      <c r="F628" s="156" t="s">
        <v>365</v>
      </c>
      <c r="H628" s="155" t="s">
        <v>1</v>
      </c>
      <c r="I628" s="157"/>
      <c r="L628" s="153"/>
      <c r="M628" s="158"/>
      <c r="T628" s="159"/>
      <c r="AT628" s="155" t="s">
        <v>323</v>
      </c>
      <c r="AU628" s="155" t="s">
        <v>88</v>
      </c>
      <c r="AV628" s="12" t="s">
        <v>21</v>
      </c>
      <c r="AW628" s="12" t="s">
        <v>35</v>
      </c>
      <c r="AX628" s="12" t="s">
        <v>79</v>
      </c>
      <c r="AY628" s="155" t="s">
        <v>317</v>
      </c>
    </row>
    <row r="629" spans="2:51" s="13" customFormat="1" ht="11.25">
      <c r="B629" s="160"/>
      <c r="D629" s="154" t="s">
        <v>323</v>
      </c>
      <c r="E629" s="161" t="s">
        <v>1</v>
      </c>
      <c r="F629" s="162" t="s">
        <v>190</v>
      </c>
      <c r="H629" s="163">
        <v>3</v>
      </c>
      <c r="I629" s="164"/>
      <c r="L629" s="160"/>
      <c r="M629" s="165"/>
      <c r="T629" s="166"/>
      <c r="AT629" s="161" t="s">
        <v>323</v>
      </c>
      <c r="AU629" s="161" t="s">
        <v>88</v>
      </c>
      <c r="AV629" s="13" t="s">
        <v>88</v>
      </c>
      <c r="AW629" s="13" t="s">
        <v>35</v>
      </c>
      <c r="AX629" s="13" t="s">
        <v>79</v>
      </c>
      <c r="AY629" s="161" t="s">
        <v>317</v>
      </c>
    </row>
    <row r="630" spans="2:51" s="12" customFormat="1" ht="11.25">
      <c r="B630" s="153"/>
      <c r="D630" s="154" t="s">
        <v>323</v>
      </c>
      <c r="E630" s="155" t="s">
        <v>1</v>
      </c>
      <c r="F630" s="156" t="s">
        <v>368</v>
      </c>
      <c r="H630" s="155" t="s">
        <v>1</v>
      </c>
      <c r="I630" s="157"/>
      <c r="L630" s="153"/>
      <c r="M630" s="158"/>
      <c r="T630" s="159"/>
      <c r="AT630" s="155" t="s">
        <v>323</v>
      </c>
      <c r="AU630" s="155" t="s">
        <v>88</v>
      </c>
      <c r="AV630" s="12" t="s">
        <v>21</v>
      </c>
      <c r="AW630" s="12" t="s">
        <v>35</v>
      </c>
      <c r="AX630" s="12" t="s">
        <v>79</v>
      </c>
      <c r="AY630" s="155" t="s">
        <v>317</v>
      </c>
    </row>
    <row r="631" spans="2:51" s="13" customFormat="1" ht="11.25">
      <c r="B631" s="160"/>
      <c r="D631" s="154" t="s">
        <v>323</v>
      </c>
      <c r="E631" s="161" t="s">
        <v>1</v>
      </c>
      <c r="F631" s="162" t="s">
        <v>219</v>
      </c>
      <c r="H631" s="163">
        <v>4</v>
      </c>
      <c r="I631" s="164"/>
      <c r="L631" s="160"/>
      <c r="M631" s="165"/>
      <c r="T631" s="166"/>
      <c r="AT631" s="161" t="s">
        <v>323</v>
      </c>
      <c r="AU631" s="161" t="s">
        <v>88</v>
      </c>
      <c r="AV631" s="13" t="s">
        <v>88</v>
      </c>
      <c r="AW631" s="13" t="s">
        <v>35</v>
      </c>
      <c r="AX631" s="13" t="s">
        <v>79</v>
      </c>
      <c r="AY631" s="161" t="s">
        <v>317</v>
      </c>
    </row>
    <row r="632" spans="2:51" s="12" customFormat="1" ht="11.25">
      <c r="B632" s="153"/>
      <c r="D632" s="154" t="s">
        <v>323</v>
      </c>
      <c r="E632" s="155" t="s">
        <v>1</v>
      </c>
      <c r="F632" s="156" t="s">
        <v>331</v>
      </c>
      <c r="H632" s="155" t="s">
        <v>1</v>
      </c>
      <c r="I632" s="157"/>
      <c r="L632" s="153"/>
      <c r="M632" s="158"/>
      <c r="T632" s="159"/>
      <c r="AT632" s="155" t="s">
        <v>323</v>
      </c>
      <c r="AU632" s="155" t="s">
        <v>88</v>
      </c>
      <c r="AV632" s="12" t="s">
        <v>21</v>
      </c>
      <c r="AW632" s="12" t="s">
        <v>35</v>
      </c>
      <c r="AX632" s="12" t="s">
        <v>79</v>
      </c>
      <c r="AY632" s="155" t="s">
        <v>317</v>
      </c>
    </row>
    <row r="633" spans="2:51" s="13" customFormat="1" ht="11.25">
      <c r="B633" s="160"/>
      <c r="D633" s="154" t="s">
        <v>323</v>
      </c>
      <c r="E633" s="161" t="s">
        <v>1</v>
      </c>
      <c r="F633" s="162" t="s">
        <v>487</v>
      </c>
      <c r="H633" s="163">
        <v>17</v>
      </c>
      <c r="I633" s="164"/>
      <c r="L633" s="160"/>
      <c r="M633" s="165"/>
      <c r="T633" s="166"/>
      <c r="AT633" s="161" t="s">
        <v>323</v>
      </c>
      <c r="AU633" s="161" t="s">
        <v>88</v>
      </c>
      <c r="AV633" s="13" t="s">
        <v>88</v>
      </c>
      <c r="AW633" s="13" t="s">
        <v>35</v>
      </c>
      <c r="AX633" s="13" t="s">
        <v>79</v>
      </c>
      <c r="AY633" s="161" t="s">
        <v>317</v>
      </c>
    </row>
    <row r="634" spans="2:51" s="15" customFormat="1" ht="11.25">
      <c r="B634" s="174"/>
      <c r="D634" s="154" t="s">
        <v>323</v>
      </c>
      <c r="E634" s="175" t="s">
        <v>279</v>
      </c>
      <c r="F634" s="176" t="s">
        <v>334</v>
      </c>
      <c r="H634" s="177">
        <v>50</v>
      </c>
      <c r="I634" s="178"/>
      <c r="L634" s="174"/>
      <c r="M634" s="179"/>
      <c r="T634" s="180"/>
      <c r="AT634" s="175" t="s">
        <v>323</v>
      </c>
      <c r="AU634" s="175" t="s">
        <v>88</v>
      </c>
      <c r="AV634" s="15" t="s">
        <v>219</v>
      </c>
      <c r="AW634" s="15" t="s">
        <v>35</v>
      </c>
      <c r="AX634" s="15" t="s">
        <v>21</v>
      </c>
      <c r="AY634" s="175" t="s">
        <v>317</v>
      </c>
    </row>
    <row r="635" spans="2:65" s="1" customFormat="1" ht="24.2" customHeight="1">
      <c r="B635" s="32"/>
      <c r="C635" s="181" t="s">
        <v>789</v>
      </c>
      <c r="D635" s="181" t="s">
        <v>574</v>
      </c>
      <c r="E635" s="182" t="s">
        <v>790</v>
      </c>
      <c r="F635" s="183" t="s">
        <v>791</v>
      </c>
      <c r="G635" s="184" t="s">
        <v>506</v>
      </c>
      <c r="H635" s="185">
        <v>50</v>
      </c>
      <c r="I635" s="186"/>
      <c r="J635" s="187">
        <f>ROUND(I635*H635,1)</f>
        <v>0</v>
      </c>
      <c r="K635" s="188"/>
      <c r="L635" s="189"/>
      <c r="M635" s="190" t="s">
        <v>1</v>
      </c>
      <c r="N635" s="191" t="s">
        <v>44</v>
      </c>
      <c r="P635" s="149">
        <f>O635*H635</f>
        <v>0</v>
      </c>
      <c r="Q635" s="149">
        <v>0.0042</v>
      </c>
      <c r="R635" s="149">
        <f>Q635*H635</f>
        <v>0.21</v>
      </c>
      <c r="S635" s="149">
        <v>0</v>
      </c>
      <c r="T635" s="150">
        <f>S635*H635</f>
        <v>0</v>
      </c>
      <c r="AR635" s="151" t="s">
        <v>252</v>
      </c>
      <c r="AT635" s="151" t="s">
        <v>574</v>
      </c>
      <c r="AU635" s="151" t="s">
        <v>88</v>
      </c>
      <c r="AY635" s="17" t="s">
        <v>317</v>
      </c>
      <c r="BE635" s="152">
        <f>IF(N635="základní",J635,0)</f>
        <v>0</v>
      </c>
      <c r="BF635" s="152">
        <f>IF(N635="snížená",J635,0)</f>
        <v>0</v>
      </c>
      <c r="BG635" s="152">
        <f>IF(N635="zákl. přenesená",J635,0)</f>
        <v>0</v>
      </c>
      <c r="BH635" s="152">
        <f>IF(N635="sníž. přenesená",J635,0)</f>
        <v>0</v>
      </c>
      <c r="BI635" s="152">
        <f>IF(N635="nulová",J635,0)</f>
        <v>0</v>
      </c>
      <c r="BJ635" s="17" t="s">
        <v>21</v>
      </c>
      <c r="BK635" s="152">
        <f>ROUND(I635*H635,1)</f>
        <v>0</v>
      </c>
      <c r="BL635" s="17" t="s">
        <v>219</v>
      </c>
      <c r="BM635" s="151" t="s">
        <v>792</v>
      </c>
    </row>
    <row r="636" spans="2:51" s="13" customFormat="1" ht="11.25">
      <c r="B636" s="160"/>
      <c r="D636" s="154" t="s">
        <v>323</v>
      </c>
      <c r="E636" s="161" t="s">
        <v>1</v>
      </c>
      <c r="F636" s="162" t="s">
        <v>279</v>
      </c>
      <c r="H636" s="163">
        <v>50</v>
      </c>
      <c r="I636" s="164"/>
      <c r="L636" s="160"/>
      <c r="M636" s="165"/>
      <c r="T636" s="166"/>
      <c r="AT636" s="161" t="s">
        <v>323</v>
      </c>
      <c r="AU636" s="161" t="s">
        <v>88</v>
      </c>
      <c r="AV636" s="13" t="s">
        <v>88</v>
      </c>
      <c r="AW636" s="13" t="s">
        <v>35</v>
      </c>
      <c r="AX636" s="13" t="s">
        <v>79</v>
      </c>
      <c r="AY636" s="161" t="s">
        <v>317</v>
      </c>
    </row>
    <row r="637" spans="2:51" s="15" customFormat="1" ht="11.25">
      <c r="B637" s="174"/>
      <c r="D637" s="154" t="s">
        <v>323</v>
      </c>
      <c r="E637" s="175" t="s">
        <v>1</v>
      </c>
      <c r="F637" s="176" t="s">
        <v>334</v>
      </c>
      <c r="H637" s="177">
        <v>50</v>
      </c>
      <c r="I637" s="178"/>
      <c r="L637" s="174"/>
      <c r="M637" s="179"/>
      <c r="T637" s="180"/>
      <c r="AT637" s="175" t="s">
        <v>323</v>
      </c>
      <c r="AU637" s="175" t="s">
        <v>88</v>
      </c>
      <c r="AV637" s="15" t="s">
        <v>219</v>
      </c>
      <c r="AW637" s="15" t="s">
        <v>35</v>
      </c>
      <c r="AX637" s="15" t="s">
        <v>21</v>
      </c>
      <c r="AY637" s="175" t="s">
        <v>317</v>
      </c>
    </row>
    <row r="638" spans="2:65" s="1" customFormat="1" ht="33" customHeight="1">
      <c r="B638" s="32"/>
      <c r="C638" s="139" t="s">
        <v>793</v>
      </c>
      <c r="D638" s="139" t="s">
        <v>319</v>
      </c>
      <c r="E638" s="140" t="s">
        <v>794</v>
      </c>
      <c r="F638" s="141" t="s">
        <v>795</v>
      </c>
      <c r="G638" s="142" t="s">
        <v>506</v>
      </c>
      <c r="H638" s="143">
        <v>50</v>
      </c>
      <c r="I638" s="144"/>
      <c r="J638" s="145">
        <f>ROUND(I638*H638,1)</f>
        <v>0</v>
      </c>
      <c r="K638" s="146"/>
      <c r="L638" s="32"/>
      <c r="M638" s="147" t="s">
        <v>1</v>
      </c>
      <c r="N638" s="148" t="s">
        <v>44</v>
      </c>
      <c r="P638" s="149">
        <f>O638*H638</f>
        <v>0</v>
      </c>
      <c r="Q638" s="149">
        <v>0</v>
      </c>
      <c r="R638" s="149">
        <f>Q638*H638</f>
        <v>0</v>
      </c>
      <c r="S638" s="149">
        <v>0</v>
      </c>
      <c r="T638" s="150">
        <f>S638*H638</f>
        <v>0</v>
      </c>
      <c r="AR638" s="151" t="s">
        <v>219</v>
      </c>
      <c r="AT638" s="151" t="s">
        <v>319</v>
      </c>
      <c r="AU638" s="151" t="s">
        <v>88</v>
      </c>
      <c r="AY638" s="17" t="s">
        <v>317</v>
      </c>
      <c r="BE638" s="152">
        <f>IF(N638="základní",J638,0)</f>
        <v>0</v>
      </c>
      <c r="BF638" s="152">
        <f>IF(N638="snížená",J638,0)</f>
        <v>0</v>
      </c>
      <c r="BG638" s="152">
        <f>IF(N638="zákl. přenesená",J638,0)</f>
        <v>0</v>
      </c>
      <c r="BH638" s="152">
        <f>IF(N638="sníž. přenesená",J638,0)</f>
        <v>0</v>
      </c>
      <c r="BI638" s="152">
        <f>IF(N638="nulová",J638,0)</f>
        <v>0</v>
      </c>
      <c r="BJ638" s="17" t="s">
        <v>21</v>
      </c>
      <c r="BK638" s="152">
        <f>ROUND(I638*H638,1)</f>
        <v>0</v>
      </c>
      <c r="BL638" s="17" t="s">
        <v>219</v>
      </c>
      <c r="BM638" s="151" t="s">
        <v>796</v>
      </c>
    </row>
    <row r="639" spans="2:51" s="13" customFormat="1" ht="11.25">
      <c r="B639" s="160"/>
      <c r="D639" s="154" t="s">
        <v>323</v>
      </c>
      <c r="E639" s="161" t="s">
        <v>1</v>
      </c>
      <c r="F639" s="162" t="s">
        <v>279</v>
      </c>
      <c r="H639" s="163">
        <v>50</v>
      </c>
      <c r="I639" s="164"/>
      <c r="L639" s="160"/>
      <c r="M639" s="165"/>
      <c r="T639" s="166"/>
      <c r="AT639" s="161" t="s">
        <v>323</v>
      </c>
      <c r="AU639" s="161" t="s">
        <v>88</v>
      </c>
      <c r="AV639" s="13" t="s">
        <v>88</v>
      </c>
      <c r="AW639" s="13" t="s">
        <v>35</v>
      </c>
      <c r="AX639" s="13" t="s">
        <v>79</v>
      </c>
      <c r="AY639" s="161" t="s">
        <v>317</v>
      </c>
    </row>
    <row r="640" spans="2:51" s="15" customFormat="1" ht="11.25">
      <c r="B640" s="174"/>
      <c r="D640" s="154" t="s">
        <v>323</v>
      </c>
      <c r="E640" s="175" t="s">
        <v>282</v>
      </c>
      <c r="F640" s="176" t="s">
        <v>334</v>
      </c>
      <c r="H640" s="177">
        <v>50</v>
      </c>
      <c r="I640" s="178"/>
      <c r="L640" s="174"/>
      <c r="M640" s="179"/>
      <c r="T640" s="180"/>
      <c r="AT640" s="175" t="s">
        <v>323</v>
      </c>
      <c r="AU640" s="175" t="s">
        <v>88</v>
      </c>
      <c r="AV640" s="15" t="s">
        <v>219</v>
      </c>
      <c r="AW640" s="15" t="s">
        <v>35</v>
      </c>
      <c r="AX640" s="15" t="s">
        <v>21</v>
      </c>
      <c r="AY640" s="175" t="s">
        <v>317</v>
      </c>
    </row>
    <row r="641" spans="2:65" s="1" customFormat="1" ht="16.5" customHeight="1">
      <c r="B641" s="32"/>
      <c r="C641" s="181" t="s">
        <v>797</v>
      </c>
      <c r="D641" s="181" t="s">
        <v>574</v>
      </c>
      <c r="E641" s="182" t="s">
        <v>798</v>
      </c>
      <c r="F641" s="183" t="s">
        <v>799</v>
      </c>
      <c r="G641" s="184" t="s">
        <v>506</v>
      </c>
      <c r="H641" s="185">
        <v>50</v>
      </c>
      <c r="I641" s="186"/>
      <c r="J641" s="187">
        <f>ROUND(I641*H641,1)</f>
        <v>0</v>
      </c>
      <c r="K641" s="188"/>
      <c r="L641" s="189"/>
      <c r="M641" s="190" t="s">
        <v>1</v>
      </c>
      <c r="N641" s="191" t="s">
        <v>44</v>
      </c>
      <c r="P641" s="149">
        <f>O641*H641</f>
        <v>0</v>
      </c>
      <c r="Q641" s="149">
        <v>0.00029</v>
      </c>
      <c r="R641" s="149">
        <f>Q641*H641</f>
        <v>0.0145</v>
      </c>
      <c r="S641" s="149">
        <v>0</v>
      </c>
      <c r="T641" s="150">
        <f>S641*H641</f>
        <v>0</v>
      </c>
      <c r="AR641" s="151" t="s">
        <v>252</v>
      </c>
      <c r="AT641" s="151" t="s">
        <v>574</v>
      </c>
      <c r="AU641" s="151" t="s">
        <v>88</v>
      </c>
      <c r="AY641" s="17" t="s">
        <v>317</v>
      </c>
      <c r="BE641" s="152">
        <f>IF(N641="základní",J641,0)</f>
        <v>0</v>
      </c>
      <c r="BF641" s="152">
        <f>IF(N641="snížená",J641,0)</f>
        <v>0</v>
      </c>
      <c r="BG641" s="152">
        <f>IF(N641="zákl. přenesená",J641,0)</f>
        <v>0</v>
      </c>
      <c r="BH641" s="152">
        <f>IF(N641="sníž. přenesená",J641,0)</f>
        <v>0</v>
      </c>
      <c r="BI641" s="152">
        <f>IF(N641="nulová",J641,0)</f>
        <v>0</v>
      </c>
      <c r="BJ641" s="17" t="s">
        <v>21</v>
      </c>
      <c r="BK641" s="152">
        <f>ROUND(I641*H641,1)</f>
        <v>0</v>
      </c>
      <c r="BL641" s="17" t="s">
        <v>219</v>
      </c>
      <c r="BM641" s="151" t="s">
        <v>800</v>
      </c>
    </row>
    <row r="642" spans="2:51" s="13" customFormat="1" ht="11.25">
      <c r="B642" s="160"/>
      <c r="D642" s="154" t="s">
        <v>323</v>
      </c>
      <c r="E642" s="161" t="s">
        <v>1</v>
      </c>
      <c r="F642" s="162" t="s">
        <v>282</v>
      </c>
      <c r="H642" s="163">
        <v>50</v>
      </c>
      <c r="I642" s="164"/>
      <c r="L642" s="160"/>
      <c r="M642" s="165"/>
      <c r="T642" s="166"/>
      <c r="AT642" s="161" t="s">
        <v>323</v>
      </c>
      <c r="AU642" s="161" t="s">
        <v>88</v>
      </c>
      <c r="AV642" s="13" t="s">
        <v>88</v>
      </c>
      <c r="AW642" s="13" t="s">
        <v>35</v>
      </c>
      <c r="AX642" s="13" t="s">
        <v>79</v>
      </c>
      <c r="AY642" s="161" t="s">
        <v>317</v>
      </c>
    </row>
    <row r="643" spans="2:51" s="15" customFormat="1" ht="11.25">
      <c r="B643" s="174"/>
      <c r="D643" s="154" t="s">
        <v>323</v>
      </c>
      <c r="E643" s="175" t="s">
        <v>1</v>
      </c>
      <c r="F643" s="176" t="s">
        <v>334</v>
      </c>
      <c r="H643" s="177">
        <v>50</v>
      </c>
      <c r="I643" s="178"/>
      <c r="L643" s="174"/>
      <c r="M643" s="179"/>
      <c r="T643" s="180"/>
      <c r="AT643" s="175" t="s">
        <v>323</v>
      </c>
      <c r="AU643" s="175" t="s">
        <v>88</v>
      </c>
      <c r="AV643" s="15" t="s">
        <v>219</v>
      </c>
      <c r="AW643" s="15" t="s">
        <v>35</v>
      </c>
      <c r="AX643" s="15" t="s">
        <v>21</v>
      </c>
      <c r="AY643" s="175" t="s">
        <v>317</v>
      </c>
    </row>
    <row r="644" spans="2:65" s="1" customFormat="1" ht="33" customHeight="1">
      <c r="B644" s="32"/>
      <c r="C644" s="139" t="s">
        <v>801</v>
      </c>
      <c r="D644" s="139" t="s">
        <v>319</v>
      </c>
      <c r="E644" s="140" t="s">
        <v>802</v>
      </c>
      <c r="F644" s="141" t="s">
        <v>803</v>
      </c>
      <c r="G644" s="142" t="s">
        <v>506</v>
      </c>
      <c r="H644" s="143">
        <v>37</v>
      </c>
      <c r="I644" s="144"/>
      <c r="J644" s="145">
        <f>ROUND(I644*H644,1)</f>
        <v>0</v>
      </c>
      <c r="K644" s="146"/>
      <c r="L644" s="32"/>
      <c r="M644" s="147" t="s">
        <v>1</v>
      </c>
      <c r="N644" s="148" t="s">
        <v>44</v>
      </c>
      <c r="P644" s="149">
        <f>O644*H644</f>
        <v>0</v>
      </c>
      <c r="Q644" s="149">
        <v>2.11587</v>
      </c>
      <c r="R644" s="149">
        <f>Q644*H644</f>
        <v>78.28719000000001</v>
      </c>
      <c r="S644" s="149">
        <v>0</v>
      </c>
      <c r="T644" s="150">
        <f>S644*H644</f>
        <v>0</v>
      </c>
      <c r="AR644" s="151" t="s">
        <v>219</v>
      </c>
      <c r="AT644" s="151" t="s">
        <v>319</v>
      </c>
      <c r="AU644" s="151" t="s">
        <v>88</v>
      </c>
      <c r="AY644" s="17" t="s">
        <v>317</v>
      </c>
      <c r="BE644" s="152">
        <f>IF(N644="základní",J644,0)</f>
        <v>0</v>
      </c>
      <c r="BF644" s="152">
        <f>IF(N644="snížená",J644,0)</f>
        <v>0</v>
      </c>
      <c r="BG644" s="152">
        <f>IF(N644="zákl. přenesená",J644,0)</f>
        <v>0</v>
      </c>
      <c r="BH644" s="152">
        <f>IF(N644="sníž. přenesená",J644,0)</f>
        <v>0</v>
      </c>
      <c r="BI644" s="152">
        <f>IF(N644="nulová",J644,0)</f>
        <v>0</v>
      </c>
      <c r="BJ644" s="17" t="s">
        <v>21</v>
      </c>
      <c r="BK644" s="152">
        <f>ROUND(I644*H644,1)</f>
        <v>0</v>
      </c>
      <c r="BL644" s="17" t="s">
        <v>219</v>
      </c>
      <c r="BM644" s="151" t="s">
        <v>804</v>
      </c>
    </row>
    <row r="645" spans="2:51" s="12" customFormat="1" ht="11.25">
      <c r="B645" s="153"/>
      <c r="D645" s="154" t="s">
        <v>323</v>
      </c>
      <c r="E645" s="155" t="s">
        <v>1</v>
      </c>
      <c r="F645" s="156" t="s">
        <v>325</v>
      </c>
      <c r="H645" s="155" t="s">
        <v>1</v>
      </c>
      <c r="I645" s="157"/>
      <c r="L645" s="153"/>
      <c r="M645" s="158"/>
      <c r="T645" s="159"/>
      <c r="AT645" s="155" t="s">
        <v>323</v>
      </c>
      <c r="AU645" s="155" t="s">
        <v>88</v>
      </c>
      <c r="AV645" s="12" t="s">
        <v>21</v>
      </c>
      <c r="AW645" s="12" t="s">
        <v>35</v>
      </c>
      <c r="AX645" s="12" t="s">
        <v>79</v>
      </c>
      <c r="AY645" s="155" t="s">
        <v>317</v>
      </c>
    </row>
    <row r="646" spans="2:51" s="13" customFormat="1" ht="11.25">
      <c r="B646" s="160"/>
      <c r="D646" s="154" t="s">
        <v>323</v>
      </c>
      <c r="E646" s="161" t="s">
        <v>1</v>
      </c>
      <c r="F646" s="162" t="s">
        <v>487</v>
      </c>
      <c r="H646" s="163">
        <v>17</v>
      </c>
      <c r="I646" s="164"/>
      <c r="L646" s="160"/>
      <c r="M646" s="165"/>
      <c r="T646" s="166"/>
      <c r="AT646" s="161" t="s">
        <v>323</v>
      </c>
      <c r="AU646" s="161" t="s">
        <v>88</v>
      </c>
      <c r="AV646" s="13" t="s">
        <v>88</v>
      </c>
      <c r="AW646" s="13" t="s">
        <v>35</v>
      </c>
      <c r="AX646" s="13" t="s">
        <v>79</v>
      </c>
      <c r="AY646" s="161" t="s">
        <v>317</v>
      </c>
    </row>
    <row r="647" spans="2:51" s="12" customFormat="1" ht="11.25">
      <c r="B647" s="153"/>
      <c r="D647" s="154" t="s">
        <v>323</v>
      </c>
      <c r="E647" s="155" t="s">
        <v>1</v>
      </c>
      <c r="F647" s="156" t="s">
        <v>362</v>
      </c>
      <c r="H647" s="155" t="s">
        <v>1</v>
      </c>
      <c r="I647" s="157"/>
      <c r="L647" s="153"/>
      <c r="M647" s="158"/>
      <c r="T647" s="159"/>
      <c r="AT647" s="155" t="s">
        <v>323</v>
      </c>
      <c r="AU647" s="155" t="s">
        <v>88</v>
      </c>
      <c r="AV647" s="12" t="s">
        <v>21</v>
      </c>
      <c r="AW647" s="12" t="s">
        <v>35</v>
      </c>
      <c r="AX647" s="12" t="s">
        <v>79</v>
      </c>
      <c r="AY647" s="155" t="s">
        <v>317</v>
      </c>
    </row>
    <row r="648" spans="2:51" s="13" customFormat="1" ht="11.25">
      <c r="B648" s="160"/>
      <c r="D648" s="154" t="s">
        <v>323</v>
      </c>
      <c r="E648" s="161" t="s">
        <v>1</v>
      </c>
      <c r="F648" s="162" t="s">
        <v>26</v>
      </c>
      <c r="H648" s="163">
        <v>5</v>
      </c>
      <c r="I648" s="164"/>
      <c r="L648" s="160"/>
      <c r="M648" s="165"/>
      <c r="T648" s="166"/>
      <c r="AT648" s="161" t="s">
        <v>323</v>
      </c>
      <c r="AU648" s="161" t="s">
        <v>88</v>
      </c>
      <c r="AV648" s="13" t="s">
        <v>88</v>
      </c>
      <c r="AW648" s="13" t="s">
        <v>35</v>
      </c>
      <c r="AX648" s="13" t="s">
        <v>79</v>
      </c>
      <c r="AY648" s="161" t="s">
        <v>317</v>
      </c>
    </row>
    <row r="649" spans="2:51" s="12" customFormat="1" ht="11.25">
      <c r="B649" s="153"/>
      <c r="D649" s="154" t="s">
        <v>323</v>
      </c>
      <c r="E649" s="155" t="s">
        <v>1</v>
      </c>
      <c r="F649" s="156" t="s">
        <v>365</v>
      </c>
      <c r="H649" s="155" t="s">
        <v>1</v>
      </c>
      <c r="I649" s="157"/>
      <c r="L649" s="153"/>
      <c r="M649" s="158"/>
      <c r="T649" s="159"/>
      <c r="AT649" s="155" t="s">
        <v>323</v>
      </c>
      <c r="AU649" s="155" t="s">
        <v>88</v>
      </c>
      <c r="AV649" s="12" t="s">
        <v>21</v>
      </c>
      <c r="AW649" s="12" t="s">
        <v>35</v>
      </c>
      <c r="AX649" s="12" t="s">
        <v>79</v>
      </c>
      <c r="AY649" s="155" t="s">
        <v>317</v>
      </c>
    </row>
    <row r="650" spans="2:51" s="13" customFormat="1" ht="11.25">
      <c r="B650" s="160"/>
      <c r="D650" s="154" t="s">
        <v>323</v>
      </c>
      <c r="E650" s="161" t="s">
        <v>1</v>
      </c>
      <c r="F650" s="162" t="s">
        <v>88</v>
      </c>
      <c r="H650" s="163">
        <v>2</v>
      </c>
      <c r="I650" s="164"/>
      <c r="L650" s="160"/>
      <c r="M650" s="165"/>
      <c r="T650" s="166"/>
      <c r="AT650" s="161" t="s">
        <v>323</v>
      </c>
      <c r="AU650" s="161" t="s">
        <v>88</v>
      </c>
      <c r="AV650" s="13" t="s">
        <v>88</v>
      </c>
      <c r="AW650" s="13" t="s">
        <v>35</v>
      </c>
      <c r="AX650" s="13" t="s">
        <v>79</v>
      </c>
      <c r="AY650" s="161" t="s">
        <v>317</v>
      </c>
    </row>
    <row r="651" spans="2:51" s="12" customFormat="1" ht="11.25">
      <c r="B651" s="153"/>
      <c r="D651" s="154" t="s">
        <v>323</v>
      </c>
      <c r="E651" s="155" t="s">
        <v>1</v>
      </c>
      <c r="F651" s="156" t="s">
        <v>328</v>
      </c>
      <c r="H651" s="155" t="s">
        <v>1</v>
      </c>
      <c r="I651" s="157"/>
      <c r="L651" s="153"/>
      <c r="M651" s="158"/>
      <c r="T651" s="159"/>
      <c r="AT651" s="155" t="s">
        <v>323</v>
      </c>
      <c r="AU651" s="155" t="s">
        <v>88</v>
      </c>
      <c r="AV651" s="12" t="s">
        <v>21</v>
      </c>
      <c r="AW651" s="12" t="s">
        <v>35</v>
      </c>
      <c r="AX651" s="12" t="s">
        <v>79</v>
      </c>
      <c r="AY651" s="155" t="s">
        <v>317</v>
      </c>
    </row>
    <row r="652" spans="2:51" s="13" customFormat="1" ht="11.25">
      <c r="B652" s="160"/>
      <c r="D652" s="154" t="s">
        <v>323</v>
      </c>
      <c r="E652" s="161" t="s">
        <v>1</v>
      </c>
      <c r="F652" s="162" t="s">
        <v>190</v>
      </c>
      <c r="H652" s="163">
        <v>3</v>
      </c>
      <c r="I652" s="164"/>
      <c r="L652" s="160"/>
      <c r="M652" s="165"/>
      <c r="T652" s="166"/>
      <c r="AT652" s="161" t="s">
        <v>323</v>
      </c>
      <c r="AU652" s="161" t="s">
        <v>88</v>
      </c>
      <c r="AV652" s="13" t="s">
        <v>88</v>
      </c>
      <c r="AW652" s="13" t="s">
        <v>35</v>
      </c>
      <c r="AX652" s="13" t="s">
        <v>79</v>
      </c>
      <c r="AY652" s="161" t="s">
        <v>317</v>
      </c>
    </row>
    <row r="653" spans="2:51" s="12" customFormat="1" ht="11.25">
      <c r="B653" s="153"/>
      <c r="D653" s="154" t="s">
        <v>323</v>
      </c>
      <c r="E653" s="155" t="s">
        <v>1</v>
      </c>
      <c r="F653" s="156" t="s">
        <v>805</v>
      </c>
      <c r="H653" s="155" t="s">
        <v>1</v>
      </c>
      <c r="I653" s="157"/>
      <c r="L653" s="153"/>
      <c r="M653" s="158"/>
      <c r="T653" s="159"/>
      <c r="AT653" s="155" t="s">
        <v>323</v>
      </c>
      <c r="AU653" s="155" t="s">
        <v>88</v>
      </c>
      <c r="AV653" s="12" t="s">
        <v>21</v>
      </c>
      <c r="AW653" s="12" t="s">
        <v>35</v>
      </c>
      <c r="AX653" s="12" t="s">
        <v>79</v>
      </c>
      <c r="AY653" s="155" t="s">
        <v>317</v>
      </c>
    </row>
    <row r="654" spans="2:51" s="13" customFormat="1" ht="11.25">
      <c r="B654" s="160"/>
      <c r="D654" s="154" t="s">
        <v>323</v>
      </c>
      <c r="E654" s="161" t="s">
        <v>1</v>
      </c>
      <c r="F654" s="162" t="s">
        <v>422</v>
      </c>
      <c r="H654" s="163">
        <v>12</v>
      </c>
      <c r="I654" s="164"/>
      <c r="L654" s="160"/>
      <c r="M654" s="165"/>
      <c r="T654" s="166"/>
      <c r="AT654" s="161" t="s">
        <v>323</v>
      </c>
      <c r="AU654" s="161" t="s">
        <v>88</v>
      </c>
      <c r="AV654" s="13" t="s">
        <v>88</v>
      </c>
      <c r="AW654" s="13" t="s">
        <v>35</v>
      </c>
      <c r="AX654" s="13" t="s">
        <v>79</v>
      </c>
      <c r="AY654" s="161" t="s">
        <v>317</v>
      </c>
    </row>
    <row r="655" spans="2:51" s="14" customFormat="1" ht="11.25">
      <c r="B655" s="167"/>
      <c r="D655" s="154" t="s">
        <v>323</v>
      </c>
      <c r="E655" s="168" t="s">
        <v>1</v>
      </c>
      <c r="F655" s="169" t="s">
        <v>333</v>
      </c>
      <c r="H655" s="170">
        <v>39</v>
      </c>
      <c r="I655" s="171"/>
      <c r="L655" s="167"/>
      <c r="M655" s="172"/>
      <c r="T655" s="173"/>
      <c r="AT655" s="168" t="s">
        <v>323</v>
      </c>
      <c r="AU655" s="168" t="s">
        <v>88</v>
      </c>
      <c r="AV655" s="14" t="s">
        <v>190</v>
      </c>
      <c r="AW655" s="14" t="s">
        <v>35</v>
      </c>
      <c r="AX655" s="14" t="s">
        <v>79</v>
      </c>
      <c r="AY655" s="168" t="s">
        <v>317</v>
      </c>
    </row>
    <row r="656" spans="2:51" s="12" customFormat="1" ht="11.25">
      <c r="B656" s="153"/>
      <c r="D656" s="154" t="s">
        <v>323</v>
      </c>
      <c r="E656" s="155" t="s">
        <v>1</v>
      </c>
      <c r="F656" s="156" t="s">
        <v>806</v>
      </c>
      <c r="H656" s="155" t="s">
        <v>1</v>
      </c>
      <c r="I656" s="157"/>
      <c r="L656" s="153"/>
      <c r="M656" s="158"/>
      <c r="T656" s="159"/>
      <c r="AT656" s="155" t="s">
        <v>323</v>
      </c>
      <c r="AU656" s="155" t="s">
        <v>88</v>
      </c>
      <c r="AV656" s="12" t="s">
        <v>21</v>
      </c>
      <c r="AW656" s="12" t="s">
        <v>35</v>
      </c>
      <c r="AX656" s="12" t="s">
        <v>79</v>
      </c>
      <c r="AY656" s="155" t="s">
        <v>317</v>
      </c>
    </row>
    <row r="657" spans="2:51" s="13" customFormat="1" ht="11.25">
      <c r="B657" s="160"/>
      <c r="D657" s="154" t="s">
        <v>323</v>
      </c>
      <c r="E657" s="161" t="s">
        <v>1</v>
      </c>
      <c r="F657" s="162" t="s">
        <v>807</v>
      </c>
      <c r="H657" s="163">
        <v>-2</v>
      </c>
      <c r="I657" s="164"/>
      <c r="L657" s="160"/>
      <c r="M657" s="165"/>
      <c r="T657" s="166"/>
      <c r="AT657" s="161" t="s">
        <v>323</v>
      </c>
      <c r="AU657" s="161" t="s">
        <v>88</v>
      </c>
      <c r="AV657" s="13" t="s">
        <v>88</v>
      </c>
      <c r="AW657" s="13" t="s">
        <v>35</v>
      </c>
      <c r="AX657" s="13" t="s">
        <v>79</v>
      </c>
      <c r="AY657" s="161" t="s">
        <v>317</v>
      </c>
    </row>
    <row r="658" spans="2:51" s="14" customFormat="1" ht="11.25">
      <c r="B658" s="167"/>
      <c r="D658" s="154" t="s">
        <v>323</v>
      </c>
      <c r="E658" s="168" t="s">
        <v>1</v>
      </c>
      <c r="F658" s="169" t="s">
        <v>333</v>
      </c>
      <c r="H658" s="170">
        <v>-2</v>
      </c>
      <c r="I658" s="171"/>
      <c r="L658" s="167"/>
      <c r="M658" s="172"/>
      <c r="T658" s="173"/>
      <c r="AT658" s="168" t="s">
        <v>323</v>
      </c>
      <c r="AU658" s="168" t="s">
        <v>88</v>
      </c>
      <c r="AV658" s="14" t="s">
        <v>190</v>
      </c>
      <c r="AW658" s="14" t="s">
        <v>35</v>
      </c>
      <c r="AX658" s="14" t="s">
        <v>79</v>
      </c>
      <c r="AY658" s="168" t="s">
        <v>317</v>
      </c>
    </row>
    <row r="659" spans="2:51" s="15" customFormat="1" ht="11.25">
      <c r="B659" s="174"/>
      <c r="D659" s="154" t="s">
        <v>323</v>
      </c>
      <c r="E659" s="175" t="s">
        <v>259</v>
      </c>
      <c r="F659" s="176" t="s">
        <v>334</v>
      </c>
      <c r="H659" s="177">
        <v>37</v>
      </c>
      <c r="I659" s="178"/>
      <c r="L659" s="174"/>
      <c r="M659" s="179"/>
      <c r="T659" s="180"/>
      <c r="AT659" s="175" t="s">
        <v>323</v>
      </c>
      <c r="AU659" s="175" t="s">
        <v>88</v>
      </c>
      <c r="AV659" s="15" t="s">
        <v>219</v>
      </c>
      <c r="AW659" s="15" t="s">
        <v>35</v>
      </c>
      <c r="AX659" s="15" t="s">
        <v>21</v>
      </c>
      <c r="AY659" s="175" t="s">
        <v>317</v>
      </c>
    </row>
    <row r="660" spans="2:65" s="1" customFormat="1" ht="24.2" customHeight="1">
      <c r="B660" s="32"/>
      <c r="C660" s="139" t="s">
        <v>808</v>
      </c>
      <c r="D660" s="139" t="s">
        <v>319</v>
      </c>
      <c r="E660" s="140" t="s">
        <v>809</v>
      </c>
      <c r="F660" s="141" t="s">
        <v>810</v>
      </c>
      <c r="G660" s="142" t="s">
        <v>506</v>
      </c>
      <c r="H660" s="143">
        <v>2</v>
      </c>
      <c r="I660" s="144"/>
      <c r="J660" s="145">
        <f>ROUND(I660*H660,1)</f>
        <v>0</v>
      </c>
      <c r="K660" s="146"/>
      <c r="L660" s="32"/>
      <c r="M660" s="147" t="s">
        <v>1</v>
      </c>
      <c r="N660" s="148" t="s">
        <v>44</v>
      </c>
      <c r="P660" s="149">
        <f>O660*H660</f>
        <v>0</v>
      </c>
      <c r="Q660" s="149">
        <v>2.35562</v>
      </c>
      <c r="R660" s="149">
        <f>Q660*H660</f>
        <v>4.71124</v>
      </c>
      <c r="S660" s="149">
        <v>0</v>
      </c>
      <c r="T660" s="150">
        <f>S660*H660</f>
        <v>0</v>
      </c>
      <c r="AR660" s="151" t="s">
        <v>219</v>
      </c>
      <c r="AT660" s="151" t="s">
        <v>319</v>
      </c>
      <c r="AU660" s="151" t="s">
        <v>88</v>
      </c>
      <c r="AY660" s="17" t="s">
        <v>317</v>
      </c>
      <c r="BE660" s="152">
        <f>IF(N660="základní",J660,0)</f>
        <v>0</v>
      </c>
      <c r="BF660" s="152">
        <f>IF(N660="snížená",J660,0)</f>
        <v>0</v>
      </c>
      <c r="BG660" s="152">
        <f>IF(N660="zákl. přenesená",J660,0)</f>
        <v>0</v>
      </c>
      <c r="BH660" s="152">
        <f>IF(N660="sníž. přenesená",J660,0)</f>
        <v>0</v>
      </c>
      <c r="BI660" s="152">
        <f>IF(N660="nulová",J660,0)</f>
        <v>0</v>
      </c>
      <c r="BJ660" s="17" t="s">
        <v>21</v>
      </c>
      <c r="BK660" s="152">
        <f>ROUND(I660*H660,1)</f>
        <v>0</v>
      </c>
      <c r="BL660" s="17" t="s">
        <v>219</v>
      </c>
      <c r="BM660" s="151" t="s">
        <v>811</v>
      </c>
    </row>
    <row r="661" spans="2:51" s="12" customFormat="1" ht="11.25">
      <c r="B661" s="153"/>
      <c r="D661" s="154" t="s">
        <v>323</v>
      </c>
      <c r="E661" s="155" t="s">
        <v>1</v>
      </c>
      <c r="F661" s="156" t="s">
        <v>812</v>
      </c>
      <c r="H661" s="155" t="s">
        <v>1</v>
      </c>
      <c r="I661" s="157"/>
      <c r="L661" s="153"/>
      <c r="M661" s="158"/>
      <c r="T661" s="159"/>
      <c r="AT661" s="155" t="s">
        <v>323</v>
      </c>
      <c r="AU661" s="155" t="s">
        <v>88</v>
      </c>
      <c r="AV661" s="12" t="s">
        <v>21</v>
      </c>
      <c r="AW661" s="12" t="s">
        <v>35</v>
      </c>
      <c r="AX661" s="12" t="s">
        <v>79</v>
      </c>
      <c r="AY661" s="155" t="s">
        <v>317</v>
      </c>
    </row>
    <row r="662" spans="2:51" s="12" customFormat="1" ht="11.25">
      <c r="B662" s="153"/>
      <c r="D662" s="154" t="s">
        <v>323</v>
      </c>
      <c r="E662" s="155" t="s">
        <v>1</v>
      </c>
      <c r="F662" s="156" t="s">
        <v>325</v>
      </c>
      <c r="H662" s="155" t="s">
        <v>1</v>
      </c>
      <c r="I662" s="157"/>
      <c r="L662" s="153"/>
      <c r="M662" s="158"/>
      <c r="T662" s="159"/>
      <c r="AT662" s="155" t="s">
        <v>323</v>
      </c>
      <c r="AU662" s="155" t="s">
        <v>88</v>
      </c>
      <c r="AV662" s="12" t="s">
        <v>21</v>
      </c>
      <c r="AW662" s="12" t="s">
        <v>35</v>
      </c>
      <c r="AX662" s="12" t="s">
        <v>79</v>
      </c>
      <c r="AY662" s="155" t="s">
        <v>317</v>
      </c>
    </row>
    <row r="663" spans="2:51" s="13" customFormat="1" ht="11.25">
      <c r="B663" s="160"/>
      <c r="D663" s="154" t="s">
        <v>323</v>
      </c>
      <c r="E663" s="161" t="s">
        <v>1</v>
      </c>
      <c r="F663" s="162" t="s">
        <v>21</v>
      </c>
      <c r="H663" s="163">
        <v>1</v>
      </c>
      <c r="I663" s="164"/>
      <c r="L663" s="160"/>
      <c r="M663" s="165"/>
      <c r="T663" s="166"/>
      <c r="AT663" s="161" t="s">
        <v>323</v>
      </c>
      <c r="AU663" s="161" t="s">
        <v>88</v>
      </c>
      <c r="AV663" s="13" t="s">
        <v>88</v>
      </c>
      <c r="AW663" s="13" t="s">
        <v>35</v>
      </c>
      <c r="AX663" s="13" t="s">
        <v>79</v>
      </c>
      <c r="AY663" s="161" t="s">
        <v>317</v>
      </c>
    </row>
    <row r="664" spans="2:51" s="12" customFormat="1" ht="11.25">
      <c r="B664" s="153"/>
      <c r="D664" s="154" t="s">
        <v>323</v>
      </c>
      <c r="E664" s="155" t="s">
        <v>1</v>
      </c>
      <c r="F664" s="156" t="s">
        <v>365</v>
      </c>
      <c r="H664" s="155" t="s">
        <v>1</v>
      </c>
      <c r="I664" s="157"/>
      <c r="L664" s="153"/>
      <c r="M664" s="158"/>
      <c r="T664" s="159"/>
      <c r="AT664" s="155" t="s">
        <v>323</v>
      </c>
      <c r="AU664" s="155" t="s">
        <v>88</v>
      </c>
      <c r="AV664" s="12" t="s">
        <v>21</v>
      </c>
      <c r="AW664" s="12" t="s">
        <v>35</v>
      </c>
      <c r="AX664" s="12" t="s">
        <v>79</v>
      </c>
      <c r="AY664" s="155" t="s">
        <v>317</v>
      </c>
    </row>
    <row r="665" spans="2:51" s="13" customFormat="1" ht="11.25">
      <c r="B665" s="160"/>
      <c r="D665" s="154" t="s">
        <v>323</v>
      </c>
      <c r="E665" s="161" t="s">
        <v>1</v>
      </c>
      <c r="F665" s="162" t="s">
        <v>21</v>
      </c>
      <c r="H665" s="163">
        <v>1</v>
      </c>
      <c r="I665" s="164"/>
      <c r="L665" s="160"/>
      <c r="M665" s="165"/>
      <c r="T665" s="166"/>
      <c r="AT665" s="161" t="s">
        <v>323</v>
      </c>
      <c r="AU665" s="161" t="s">
        <v>88</v>
      </c>
      <c r="AV665" s="13" t="s">
        <v>88</v>
      </c>
      <c r="AW665" s="13" t="s">
        <v>35</v>
      </c>
      <c r="AX665" s="13" t="s">
        <v>79</v>
      </c>
      <c r="AY665" s="161" t="s">
        <v>317</v>
      </c>
    </row>
    <row r="666" spans="2:51" s="15" customFormat="1" ht="11.25">
      <c r="B666" s="174"/>
      <c r="D666" s="154" t="s">
        <v>323</v>
      </c>
      <c r="E666" s="175" t="s">
        <v>262</v>
      </c>
      <c r="F666" s="176" t="s">
        <v>334</v>
      </c>
      <c r="H666" s="177">
        <v>2</v>
      </c>
      <c r="I666" s="178"/>
      <c r="L666" s="174"/>
      <c r="M666" s="179"/>
      <c r="T666" s="180"/>
      <c r="AT666" s="175" t="s">
        <v>323</v>
      </c>
      <c r="AU666" s="175" t="s">
        <v>88</v>
      </c>
      <c r="AV666" s="15" t="s">
        <v>219</v>
      </c>
      <c r="AW666" s="15" t="s">
        <v>35</v>
      </c>
      <c r="AX666" s="15" t="s">
        <v>21</v>
      </c>
      <c r="AY666" s="175" t="s">
        <v>317</v>
      </c>
    </row>
    <row r="667" spans="2:65" s="1" customFormat="1" ht="24.2" customHeight="1">
      <c r="B667" s="32"/>
      <c r="C667" s="181" t="s">
        <v>813</v>
      </c>
      <c r="D667" s="181" t="s">
        <v>574</v>
      </c>
      <c r="E667" s="182" t="s">
        <v>814</v>
      </c>
      <c r="F667" s="183" t="s">
        <v>815</v>
      </c>
      <c r="G667" s="184" t="s">
        <v>506</v>
      </c>
      <c r="H667" s="185">
        <v>37</v>
      </c>
      <c r="I667" s="186"/>
      <c r="J667" s="187">
        <f>ROUND(I667*H667,1)</f>
        <v>0</v>
      </c>
      <c r="K667" s="188"/>
      <c r="L667" s="189"/>
      <c r="M667" s="190" t="s">
        <v>1</v>
      </c>
      <c r="N667" s="191" t="s">
        <v>44</v>
      </c>
      <c r="P667" s="149">
        <f>O667*H667</f>
        <v>0</v>
      </c>
      <c r="Q667" s="149">
        <v>1.614</v>
      </c>
      <c r="R667" s="149">
        <f>Q667*H667</f>
        <v>59.718</v>
      </c>
      <c r="S667" s="149">
        <v>0</v>
      </c>
      <c r="T667" s="150">
        <f>S667*H667</f>
        <v>0</v>
      </c>
      <c r="AR667" s="151" t="s">
        <v>252</v>
      </c>
      <c r="AT667" s="151" t="s">
        <v>574</v>
      </c>
      <c r="AU667" s="151" t="s">
        <v>88</v>
      </c>
      <c r="AY667" s="17" t="s">
        <v>317</v>
      </c>
      <c r="BE667" s="152">
        <f>IF(N667="základní",J667,0)</f>
        <v>0</v>
      </c>
      <c r="BF667" s="152">
        <f>IF(N667="snížená",J667,0)</f>
        <v>0</v>
      </c>
      <c r="BG667" s="152">
        <f>IF(N667="zákl. přenesená",J667,0)</f>
        <v>0</v>
      </c>
      <c r="BH667" s="152">
        <f>IF(N667="sníž. přenesená",J667,0)</f>
        <v>0</v>
      </c>
      <c r="BI667" s="152">
        <f>IF(N667="nulová",J667,0)</f>
        <v>0</v>
      </c>
      <c r="BJ667" s="17" t="s">
        <v>21</v>
      </c>
      <c r="BK667" s="152">
        <f>ROUND(I667*H667,1)</f>
        <v>0</v>
      </c>
      <c r="BL667" s="17" t="s">
        <v>219</v>
      </c>
      <c r="BM667" s="151" t="s">
        <v>816</v>
      </c>
    </row>
    <row r="668" spans="2:51" s="13" customFormat="1" ht="11.25">
      <c r="B668" s="160"/>
      <c r="D668" s="154" t="s">
        <v>323</v>
      </c>
      <c r="E668" s="161" t="s">
        <v>1</v>
      </c>
      <c r="F668" s="162" t="s">
        <v>259</v>
      </c>
      <c r="H668" s="163">
        <v>37</v>
      </c>
      <c r="I668" s="164"/>
      <c r="L668" s="160"/>
      <c r="M668" s="165"/>
      <c r="T668" s="166"/>
      <c r="AT668" s="161" t="s">
        <v>323</v>
      </c>
      <c r="AU668" s="161" t="s">
        <v>88</v>
      </c>
      <c r="AV668" s="13" t="s">
        <v>88</v>
      </c>
      <c r="AW668" s="13" t="s">
        <v>35</v>
      </c>
      <c r="AX668" s="13" t="s">
        <v>79</v>
      </c>
      <c r="AY668" s="161" t="s">
        <v>317</v>
      </c>
    </row>
    <row r="669" spans="2:51" s="15" customFormat="1" ht="11.25">
      <c r="B669" s="174"/>
      <c r="D669" s="154" t="s">
        <v>323</v>
      </c>
      <c r="E669" s="175" t="s">
        <v>1</v>
      </c>
      <c r="F669" s="176" t="s">
        <v>334</v>
      </c>
      <c r="H669" s="177">
        <v>37</v>
      </c>
      <c r="I669" s="178"/>
      <c r="L669" s="174"/>
      <c r="M669" s="179"/>
      <c r="T669" s="180"/>
      <c r="AT669" s="175" t="s">
        <v>323</v>
      </c>
      <c r="AU669" s="175" t="s">
        <v>88</v>
      </c>
      <c r="AV669" s="15" t="s">
        <v>219</v>
      </c>
      <c r="AW669" s="15" t="s">
        <v>35</v>
      </c>
      <c r="AX669" s="15" t="s">
        <v>21</v>
      </c>
      <c r="AY669" s="175" t="s">
        <v>317</v>
      </c>
    </row>
    <row r="670" spans="2:65" s="1" customFormat="1" ht="24.2" customHeight="1">
      <c r="B670" s="32"/>
      <c r="C670" s="181" t="s">
        <v>817</v>
      </c>
      <c r="D670" s="181" t="s">
        <v>574</v>
      </c>
      <c r="E670" s="182" t="s">
        <v>818</v>
      </c>
      <c r="F670" s="183" t="s">
        <v>819</v>
      </c>
      <c r="G670" s="184" t="s">
        <v>506</v>
      </c>
      <c r="H670" s="185">
        <v>2</v>
      </c>
      <c r="I670" s="186"/>
      <c r="J670" s="187">
        <f>ROUND(I670*H670,1)</f>
        <v>0</v>
      </c>
      <c r="K670" s="188"/>
      <c r="L670" s="189"/>
      <c r="M670" s="190" t="s">
        <v>1</v>
      </c>
      <c r="N670" s="191" t="s">
        <v>44</v>
      </c>
      <c r="P670" s="149">
        <f>O670*H670</f>
        <v>0</v>
      </c>
      <c r="Q670" s="149">
        <v>1.614</v>
      </c>
      <c r="R670" s="149">
        <f>Q670*H670</f>
        <v>3.228</v>
      </c>
      <c r="S670" s="149">
        <v>0</v>
      </c>
      <c r="T670" s="150">
        <f>S670*H670</f>
        <v>0</v>
      </c>
      <c r="AR670" s="151" t="s">
        <v>252</v>
      </c>
      <c r="AT670" s="151" t="s">
        <v>574</v>
      </c>
      <c r="AU670" s="151" t="s">
        <v>88</v>
      </c>
      <c r="AY670" s="17" t="s">
        <v>317</v>
      </c>
      <c r="BE670" s="152">
        <f>IF(N670="základní",J670,0)</f>
        <v>0</v>
      </c>
      <c r="BF670" s="152">
        <f>IF(N670="snížená",J670,0)</f>
        <v>0</v>
      </c>
      <c r="BG670" s="152">
        <f>IF(N670="zákl. přenesená",J670,0)</f>
        <v>0</v>
      </c>
      <c r="BH670" s="152">
        <f>IF(N670="sníž. přenesená",J670,0)</f>
        <v>0</v>
      </c>
      <c r="BI670" s="152">
        <f>IF(N670="nulová",J670,0)</f>
        <v>0</v>
      </c>
      <c r="BJ670" s="17" t="s">
        <v>21</v>
      </c>
      <c r="BK670" s="152">
        <f>ROUND(I670*H670,1)</f>
        <v>0</v>
      </c>
      <c r="BL670" s="17" t="s">
        <v>219</v>
      </c>
      <c r="BM670" s="151" t="s">
        <v>820</v>
      </c>
    </row>
    <row r="671" spans="2:51" s="13" customFormat="1" ht="11.25">
      <c r="B671" s="160"/>
      <c r="D671" s="154" t="s">
        <v>323</v>
      </c>
      <c r="E671" s="161" t="s">
        <v>1</v>
      </c>
      <c r="F671" s="162" t="s">
        <v>262</v>
      </c>
      <c r="H671" s="163">
        <v>2</v>
      </c>
      <c r="I671" s="164"/>
      <c r="L671" s="160"/>
      <c r="M671" s="165"/>
      <c r="T671" s="166"/>
      <c r="AT671" s="161" t="s">
        <v>323</v>
      </c>
      <c r="AU671" s="161" t="s">
        <v>88</v>
      </c>
      <c r="AV671" s="13" t="s">
        <v>88</v>
      </c>
      <c r="AW671" s="13" t="s">
        <v>35</v>
      </c>
      <c r="AX671" s="13" t="s">
        <v>79</v>
      </c>
      <c r="AY671" s="161" t="s">
        <v>317</v>
      </c>
    </row>
    <row r="672" spans="2:51" s="15" customFormat="1" ht="11.25">
      <c r="B672" s="174"/>
      <c r="D672" s="154" t="s">
        <v>323</v>
      </c>
      <c r="E672" s="175" t="s">
        <v>1</v>
      </c>
      <c r="F672" s="176" t="s">
        <v>334</v>
      </c>
      <c r="H672" s="177">
        <v>2</v>
      </c>
      <c r="I672" s="178"/>
      <c r="L672" s="174"/>
      <c r="M672" s="179"/>
      <c r="T672" s="180"/>
      <c r="AT672" s="175" t="s">
        <v>323</v>
      </c>
      <c r="AU672" s="175" t="s">
        <v>88</v>
      </c>
      <c r="AV672" s="15" t="s">
        <v>219</v>
      </c>
      <c r="AW672" s="15" t="s">
        <v>35</v>
      </c>
      <c r="AX672" s="15" t="s">
        <v>21</v>
      </c>
      <c r="AY672" s="175" t="s">
        <v>317</v>
      </c>
    </row>
    <row r="673" spans="2:65" s="1" customFormat="1" ht="16.5" customHeight="1">
      <c r="B673" s="32"/>
      <c r="C673" s="181" t="s">
        <v>821</v>
      </c>
      <c r="D673" s="181" t="s">
        <v>574</v>
      </c>
      <c r="E673" s="182" t="s">
        <v>822</v>
      </c>
      <c r="F673" s="183" t="s">
        <v>823</v>
      </c>
      <c r="G673" s="184" t="s">
        <v>506</v>
      </c>
      <c r="H673" s="185">
        <v>8</v>
      </c>
      <c r="I673" s="186"/>
      <c r="J673" s="187">
        <f>ROUND(I673*H673,1)</f>
        <v>0</v>
      </c>
      <c r="K673" s="188"/>
      <c r="L673" s="189"/>
      <c r="M673" s="190" t="s">
        <v>1</v>
      </c>
      <c r="N673" s="191" t="s">
        <v>44</v>
      </c>
      <c r="P673" s="149">
        <f>O673*H673</f>
        <v>0</v>
      </c>
      <c r="Q673" s="149">
        <v>0.254</v>
      </c>
      <c r="R673" s="149">
        <f>Q673*H673</f>
        <v>2.032</v>
      </c>
      <c r="S673" s="149">
        <v>0</v>
      </c>
      <c r="T673" s="150">
        <f>S673*H673</f>
        <v>0</v>
      </c>
      <c r="AR673" s="151" t="s">
        <v>252</v>
      </c>
      <c r="AT673" s="151" t="s">
        <v>574</v>
      </c>
      <c r="AU673" s="151" t="s">
        <v>88</v>
      </c>
      <c r="AY673" s="17" t="s">
        <v>317</v>
      </c>
      <c r="BE673" s="152">
        <f>IF(N673="základní",J673,0)</f>
        <v>0</v>
      </c>
      <c r="BF673" s="152">
        <f>IF(N673="snížená",J673,0)</f>
        <v>0</v>
      </c>
      <c r="BG673" s="152">
        <f>IF(N673="zákl. přenesená",J673,0)</f>
        <v>0</v>
      </c>
      <c r="BH673" s="152">
        <f>IF(N673="sníž. přenesená",J673,0)</f>
        <v>0</v>
      </c>
      <c r="BI673" s="152">
        <f>IF(N673="nulová",J673,0)</f>
        <v>0</v>
      </c>
      <c r="BJ673" s="17" t="s">
        <v>21</v>
      </c>
      <c r="BK673" s="152">
        <f>ROUND(I673*H673,1)</f>
        <v>0</v>
      </c>
      <c r="BL673" s="17" t="s">
        <v>219</v>
      </c>
      <c r="BM673" s="151" t="s">
        <v>824</v>
      </c>
    </row>
    <row r="674" spans="2:51" s="12" customFormat="1" ht="11.25">
      <c r="B674" s="153"/>
      <c r="D674" s="154" t="s">
        <v>323</v>
      </c>
      <c r="E674" s="155" t="s">
        <v>1</v>
      </c>
      <c r="F674" s="156" t="s">
        <v>325</v>
      </c>
      <c r="H674" s="155" t="s">
        <v>1</v>
      </c>
      <c r="I674" s="157"/>
      <c r="L674" s="153"/>
      <c r="M674" s="158"/>
      <c r="T674" s="159"/>
      <c r="AT674" s="155" t="s">
        <v>323</v>
      </c>
      <c r="AU674" s="155" t="s">
        <v>88</v>
      </c>
      <c r="AV674" s="12" t="s">
        <v>21</v>
      </c>
      <c r="AW674" s="12" t="s">
        <v>35</v>
      </c>
      <c r="AX674" s="12" t="s">
        <v>79</v>
      </c>
      <c r="AY674" s="155" t="s">
        <v>317</v>
      </c>
    </row>
    <row r="675" spans="2:51" s="13" customFormat="1" ht="11.25">
      <c r="B675" s="160"/>
      <c r="D675" s="154" t="s">
        <v>323</v>
      </c>
      <c r="E675" s="161" t="s">
        <v>1</v>
      </c>
      <c r="F675" s="162" t="s">
        <v>26</v>
      </c>
      <c r="H675" s="163">
        <v>5</v>
      </c>
      <c r="I675" s="164"/>
      <c r="L675" s="160"/>
      <c r="M675" s="165"/>
      <c r="T675" s="166"/>
      <c r="AT675" s="161" t="s">
        <v>323</v>
      </c>
      <c r="AU675" s="161" t="s">
        <v>88</v>
      </c>
      <c r="AV675" s="13" t="s">
        <v>88</v>
      </c>
      <c r="AW675" s="13" t="s">
        <v>35</v>
      </c>
      <c r="AX675" s="13" t="s">
        <v>79</v>
      </c>
      <c r="AY675" s="161" t="s">
        <v>317</v>
      </c>
    </row>
    <row r="676" spans="2:51" s="12" customFormat="1" ht="11.25">
      <c r="B676" s="153"/>
      <c r="D676" s="154" t="s">
        <v>323</v>
      </c>
      <c r="E676" s="155" t="s">
        <v>1</v>
      </c>
      <c r="F676" s="156" t="s">
        <v>362</v>
      </c>
      <c r="H676" s="155" t="s">
        <v>1</v>
      </c>
      <c r="I676" s="157"/>
      <c r="L676" s="153"/>
      <c r="M676" s="158"/>
      <c r="T676" s="159"/>
      <c r="AT676" s="155" t="s">
        <v>323</v>
      </c>
      <c r="AU676" s="155" t="s">
        <v>88</v>
      </c>
      <c r="AV676" s="12" t="s">
        <v>21</v>
      </c>
      <c r="AW676" s="12" t="s">
        <v>35</v>
      </c>
      <c r="AX676" s="12" t="s">
        <v>79</v>
      </c>
      <c r="AY676" s="155" t="s">
        <v>317</v>
      </c>
    </row>
    <row r="677" spans="2:51" s="13" customFormat="1" ht="11.25">
      <c r="B677" s="160"/>
      <c r="D677" s="154" t="s">
        <v>323</v>
      </c>
      <c r="E677" s="161" t="s">
        <v>1</v>
      </c>
      <c r="F677" s="162" t="s">
        <v>21</v>
      </c>
      <c r="H677" s="163">
        <v>1</v>
      </c>
      <c r="I677" s="164"/>
      <c r="L677" s="160"/>
      <c r="M677" s="165"/>
      <c r="T677" s="166"/>
      <c r="AT677" s="161" t="s">
        <v>323</v>
      </c>
      <c r="AU677" s="161" t="s">
        <v>88</v>
      </c>
      <c r="AV677" s="13" t="s">
        <v>88</v>
      </c>
      <c r="AW677" s="13" t="s">
        <v>35</v>
      </c>
      <c r="AX677" s="13" t="s">
        <v>79</v>
      </c>
      <c r="AY677" s="161" t="s">
        <v>317</v>
      </c>
    </row>
    <row r="678" spans="2:51" s="12" customFormat="1" ht="11.25">
      <c r="B678" s="153"/>
      <c r="D678" s="154" t="s">
        <v>323</v>
      </c>
      <c r="E678" s="155" t="s">
        <v>1</v>
      </c>
      <c r="F678" s="156" t="s">
        <v>365</v>
      </c>
      <c r="H678" s="155" t="s">
        <v>1</v>
      </c>
      <c r="I678" s="157"/>
      <c r="L678" s="153"/>
      <c r="M678" s="158"/>
      <c r="T678" s="159"/>
      <c r="AT678" s="155" t="s">
        <v>323</v>
      </c>
      <c r="AU678" s="155" t="s">
        <v>88</v>
      </c>
      <c r="AV678" s="12" t="s">
        <v>21</v>
      </c>
      <c r="AW678" s="12" t="s">
        <v>35</v>
      </c>
      <c r="AX678" s="12" t="s">
        <v>79</v>
      </c>
      <c r="AY678" s="155" t="s">
        <v>317</v>
      </c>
    </row>
    <row r="679" spans="2:51" s="12" customFormat="1" ht="11.25">
      <c r="B679" s="153"/>
      <c r="D679" s="154" t="s">
        <v>323</v>
      </c>
      <c r="E679" s="155" t="s">
        <v>1</v>
      </c>
      <c r="F679" s="156" t="s">
        <v>368</v>
      </c>
      <c r="H679" s="155" t="s">
        <v>1</v>
      </c>
      <c r="I679" s="157"/>
      <c r="L679" s="153"/>
      <c r="M679" s="158"/>
      <c r="T679" s="159"/>
      <c r="AT679" s="155" t="s">
        <v>323</v>
      </c>
      <c r="AU679" s="155" t="s">
        <v>88</v>
      </c>
      <c r="AV679" s="12" t="s">
        <v>21</v>
      </c>
      <c r="AW679" s="12" t="s">
        <v>35</v>
      </c>
      <c r="AX679" s="12" t="s">
        <v>79</v>
      </c>
      <c r="AY679" s="155" t="s">
        <v>317</v>
      </c>
    </row>
    <row r="680" spans="2:51" s="12" customFormat="1" ht="11.25">
      <c r="B680" s="153"/>
      <c r="D680" s="154" t="s">
        <v>323</v>
      </c>
      <c r="E680" s="155" t="s">
        <v>1</v>
      </c>
      <c r="F680" s="156" t="s">
        <v>331</v>
      </c>
      <c r="H680" s="155" t="s">
        <v>1</v>
      </c>
      <c r="I680" s="157"/>
      <c r="L680" s="153"/>
      <c r="M680" s="158"/>
      <c r="T680" s="159"/>
      <c r="AT680" s="155" t="s">
        <v>323</v>
      </c>
      <c r="AU680" s="155" t="s">
        <v>88</v>
      </c>
      <c r="AV680" s="12" t="s">
        <v>21</v>
      </c>
      <c r="AW680" s="12" t="s">
        <v>35</v>
      </c>
      <c r="AX680" s="12" t="s">
        <v>79</v>
      </c>
      <c r="AY680" s="155" t="s">
        <v>317</v>
      </c>
    </row>
    <row r="681" spans="2:51" s="13" customFormat="1" ht="11.25">
      <c r="B681" s="160"/>
      <c r="D681" s="154" t="s">
        <v>323</v>
      </c>
      <c r="E681" s="161" t="s">
        <v>1</v>
      </c>
      <c r="F681" s="162" t="s">
        <v>88</v>
      </c>
      <c r="H681" s="163">
        <v>2</v>
      </c>
      <c r="I681" s="164"/>
      <c r="L681" s="160"/>
      <c r="M681" s="165"/>
      <c r="T681" s="166"/>
      <c r="AT681" s="161" t="s">
        <v>323</v>
      </c>
      <c r="AU681" s="161" t="s">
        <v>88</v>
      </c>
      <c r="AV681" s="13" t="s">
        <v>88</v>
      </c>
      <c r="AW681" s="13" t="s">
        <v>35</v>
      </c>
      <c r="AX681" s="13" t="s">
        <v>79</v>
      </c>
      <c r="AY681" s="161" t="s">
        <v>317</v>
      </c>
    </row>
    <row r="682" spans="2:51" s="15" customFormat="1" ht="11.25">
      <c r="B682" s="174"/>
      <c r="D682" s="154" t="s">
        <v>323</v>
      </c>
      <c r="E682" s="175" t="s">
        <v>250</v>
      </c>
      <c r="F682" s="176" t="s">
        <v>334</v>
      </c>
      <c r="H682" s="177">
        <v>8</v>
      </c>
      <c r="I682" s="178"/>
      <c r="L682" s="174"/>
      <c r="M682" s="179"/>
      <c r="T682" s="180"/>
      <c r="AT682" s="175" t="s">
        <v>323</v>
      </c>
      <c r="AU682" s="175" t="s">
        <v>88</v>
      </c>
      <c r="AV682" s="15" t="s">
        <v>219</v>
      </c>
      <c r="AW682" s="15" t="s">
        <v>35</v>
      </c>
      <c r="AX682" s="15" t="s">
        <v>21</v>
      </c>
      <c r="AY682" s="175" t="s">
        <v>317</v>
      </c>
    </row>
    <row r="683" spans="2:65" s="1" customFormat="1" ht="21.75" customHeight="1">
      <c r="B683" s="32"/>
      <c r="C683" s="181" t="s">
        <v>825</v>
      </c>
      <c r="D683" s="181" t="s">
        <v>574</v>
      </c>
      <c r="E683" s="182" t="s">
        <v>826</v>
      </c>
      <c r="F683" s="183" t="s">
        <v>827</v>
      </c>
      <c r="G683" s="184" t="s">
        <v>506</v>
      </c>
      <c r="H683" s="185">
        <v>33</v>
      </c>
      <c r="I683" s="186"/>
      <c r="J683" s="187">
        <f>ROUND(I683*H683,1)</f>
        <v>0</v>
      </c>
      <c r="K683" s="188"/>
      <c r="L683" s="189"/>
      <c r="M683" s="190" t="s">
        <v>1</v>
      </c>
      <c r="N683" s="191" t="s">
        <v>44</v>
      </c>
      <c r="P683" s="149">
        <f>O683*H683</f>
        <v>0</v>
      </c>
      <c r="Q683" s="149">
        <v>0.506</v>
      </c>
      <c r="R683" s="149">
        <f>Q683*H683</f>
        <v>16.698</v>
      </c>
      <c r="S683" s="149">
        <v>0</v>
      </c>
      <c r="T683" s="150">
        <f>S683*H683</f>
        <v>0</v>
      </c>
      <c r="AR683" s="151" t="s">
        <v>252</v>
      </c>
      <c r="AT683" s="151" t="s">
        <v>574</v>
      </c>
      <c r="AU683" s="151" t="s">
        <v>88</v>
      </c>
      <c r="AY683" s="17" t="s">
        <v>317</v>
      </c>
      <c r="BE683" s="152">
        <f>IF(N683="základní",J683,0)</f>
        <v>0</v>
      </c>
      <c r="BF683" s="152">
        <f>IF(N683="snížená",J683,0)</f>
        <v>0</v>
      </c>
      <c r="BG683" s="152">
        <f>IF(N683="zákl. přenesená",J683,0)</f>
        <v>0</v>
      </c>
      <c r="BH683" s="152">
        <f>IF(N683="sníž. přenesená",J683,0)</f>
        <v>0</v>
      </c>
      <c r="BI683" s="152">
        <f>IF(N683="nulová",J683,0)</f>
        <v>0</v>
      </c>
      <c r="BJ683" s="17" t="s">
        <v>21</v>
      </c>
      <c r="BK683" s="152">
        <f>ROUND(I683*H683,1)</f>
        <v>0</v>
      </c>
      <c r="BL683" s="17" t="s">
        <v>219</v>
      </c>
      <c r="BM683" s="151" t="s">
        <v>828</v>
      </c>
    </row>
    <row r="684" spans="2:51" s="12" customFormat="1" ht="11.25">
      <c r="B684" s="153"/>
      <c r="D684" s="154" t="s">
        <v>323</v>
      </c>
      <c r="E684" s="155" t="s">
        <v>1</v>
      </c>
      <c r="F684" s="156" t="s">
        <v>325</v>
      </c>
      <c r="H684" s="155" t="s">
        <v>1</v>
      </c>
      <c r="I684" s="157"/>
      <c r="L684" s="153"/>
      <c r="M684" s="158"/>
      <c r="T684" s="159"/>
      <c r="AT684" s="155" t="s">
        <v>323</v>
      </c>
      <c r="AU684" s="155" t="s">
        <v>88</v>
      </c>
      <c r="AV684" s="12" t="s">
        <v>21</v>
      </c>
      <c r="AW684" s="12" t="s">
        <v>35</v>
      </c>
      <c r="AX684" s="12" t="s">
        <v>79</v>
      </c>
      <c r="AY684" s="155" t="s">
        <v>317</v>
      </c>
    </row>
    <row r="685" spans="2:51" s="13" customFormat="1" ht="11.25">
      <c r="B685" s="160"/>
      <c r="D685" s="154" t="s">
        <v>323</v>
      </c>
      <c r="E685" s="161" t="s">
        <v>1</v>
      </c>
      <c r="F685" s="162" t="s">
        <v>9</v>
      </c>
      <c r="H685" s="163">
        <v>15</v>
      </c>
      <c r="I685" s="164"/>
      <c r="L685" s="160"/>
      <c r="M685" s="165"/>
      <c r="T685" s="166"/>
      <c r="AT685" s="161" t="s">
        <v>323</v>
      </c>
      <c r="AU685" s="161" t="s">
        <v>88</v>
      </c>
      <c r="AV685" s="13" t="s">
        <v>88</v>
      </c>
      <c r="AW685" s="13" t="s">
        <v>35</v>
      </c>
      <c r="AX685" s="13" t="s">
        <v>79</v>
      </c>
      <c r="AY685" s="161" t="s">
        <v>317</v>
      </c>
    </row>
    <row r="686" spans="2:51" s="12" customFormat="1" ht="11.25">
      <c r="B686" s="153"/>
      <c r="D686" s="154" t="s">
        <v>323</v>
      </c>
      <c r="E686" s="155" t="s">
        <v>1</v>
      </c>
      <c r="F686" s="156" t="s">
        <v>362</v>
      </c>
      <c r="H686" s="155" t="s">
        <v>1</v>
      </c>
      <c r="I686" s="157"/>
      <c r="L686" s="153"/>
      <c r="M686" s="158"/>
      <c r="T686" s="159"/>
      <c r="AT686" s="155" t="s">
        <v>323</v>
      </c>
      <c r="AU686" s="155" t="s">
        <v>88</v>
      </c>
      <c r="AV686" s="12" t="s">
        <v>21</v>
      </c>
      <c r="AW686" s="12" t="s">
        <v>35</v>
      </c>
      <c r="AX686" s="12" t="s">
        <v>79</v>
      </c>
      <c r="AY686" s="155" t="s">
        <v>317</v>
      </c>
    </row>
    <row r="687" spans="2:51" s="13" customFormat="1" ht="11.25">
      <c r="B687" s="160"/>
      <c r="D687" s="154" t="s">
        <v>323</v>
      </c>
      <c r="E687" s="161" t="s">
        <v>1</v>
      </c>
      <c r="F687" s="162" t="s">
        <v>219</v>
      </c>
      <c r="H687" s="163">
        <v>4</v>
      </c>
      <c r="I687" s="164"/>
      <c r="L687" s="160"/>
      <c r="M687" s="165"/>
      <c r="T687" s="166"/>
      <c r="AT687" s="161" t="s">
        <v>323</v>
      </c>
      <c r="AU687" s="161" t="s">
        <v>88</v>
      </c>
      <c r="AV687" s="13" t="s">
        <v>88</v>
      </c>
      <c r="AW687" s="13" t="s">
        <v>35</v>
      </c>
      <c r="AX687" s="13" t="s">
        <v>79</v>
      </c>
      <c r="AY687" s="161" t="s">
        <v>317</v>
      </c>
    </row>
    <row r="688" spans="2:51" s="12" customFormat="1" ht="11.25">
      <c r="B688" s="153"/>
      <c r="D688" s="154" t="s">
        <v>323</v>
      </c>
      <c r="E688" s="155" t="s">
        <v>1</v>
      </c>
      <c r="F688" s="156" t="s">
        <v>365</v>
      </c>
      <c r="H688" s="155" t="s">
        <v>1</v>
      </c>
      <c r="I688" s="157"/>
      <c r="L688" s="153"/>
      <c r="M688" s="158"/>
      <c r="T688" s="159"/>
      <c r="AT688" s="155" t="s">
        <v>323</v>
      </c>
      <c r="AU688" s="155" t="s">
        <v>88</v>
      </c>
      <c r="AV688" s="12" t="s">
        <v>21</v>
      </c>
      <c r="AW688" s="12" t="s">
        <v>35</v>
      </c>
      <c r="AX688" s="12" t="s">
        <v>79</v>
      </c>
      <c r="AY688" s="155" t="s">
        <v>317</v>
      </c>
    </row>
    <row r="689" spans="2:51" s="12" customFormat="1" ht="11.25">
      <c r="B689" s="153"/>
      <c r="D689" s="154" t="s">
        <v>323</v>
      </c>
      <c r="E689" s="155" t="s">
        <v>1</v>
      </c>
      <c r="F689" s="156" t="s">
        <v>368</v>
      </c>
      <c r="H689" s="155" t="s">
        <v>1</v>
      </c>
      <c r="I689" s="157"/>
      <c r="L689" s="153"/>
      <c r="M689" s="158"/>
      <c r="T689" s="159"/>
      <c r="AT689" s="155" t="s">
        <v>323</v>
      </c>
      <c r="AU689" s="155" t="s">
        <v>88</v>
      </c>
      <c r="AV689" s="12" t="s">
        <v>21</v>
      </c>
      <c r="AW689" s="12" t="s">
        <v>35</v>
      </c>
      <c r="AX689" s="12" t="s">
        <v>79</v>
      </c>
      <c r="AY689" s="155" t="s">
        <v>317</v>
      </c>
    </row>
    <row r="690" spans="2:51" s="13" customFormat="1" ht="11.25">
      <c r="B690" s="160"/>
      <c r="D690" s="154" t="s">
        <v>323</v>
      </c>
      <c r="E690" s="161" t="s">
        <v>1</v>
      </c>
      <c r="F690" s="162" t="s">
        <v>190</v>
      </c>
      <c r="H690" s="163">
        <v>3</v>
      </c>
      <c r="I690" s="164"/>
      <c r="L690" s="160"/>
      <c r="M690" s="165"/>
      <c r="T690" s="166"/>
      <c r="AT690" s="161" t="s">
        <v>323</v>
      </c>
      <c r="AU690" s="161" t="s">
        <v>88</v>
      </c>
      <c r="AV690" s="13" t="s">
        <v>88</v>
      </c>
      <c r="AW690" s="13" t="s">
        <v>35</v>
      </c>
      <c r="AX690" s="13" t="s">
        <v>79</v>
      </c>
      <c r="AY690" s="161" t="s">
        <v>317</v>
      </c>
    </row>
    <row r="691" spans="2:51" s="12" customFormat="1" ht="11.25">
      <c r="B691" s="153"/>
      <c r="D691" s="154" t="s">
        <v>323</v>
      </c>
      <c r="E691" s="155" t="s">
        <v>1</v>
      </c>
      <c r="F691" s="156" t="s">
        <v>331</v>
      </c>
      <c r="H691" s="155" t="s">
        <v>1</v>
      </c>
      <c r="I691" s="157"/>
      <c r="L691" s="153"/>
      <c r="M691" s="158"/>
      <c r="T691" s="159"/>
      <c r="AT691" s="155" t="s">
        <v>323</v>
      </c>
      <c r="AU691" s="155" t="s">
        <v>88</v>
      </c>
      <c r="AV691" s="12" t="s">
        <v>21</v>
      </c>
      <c r="AW691" s="12" t="s">
        <v>35</v>
      </c>
      <c r="AX691" s="12" t="s">
        <v>79</v>
      </c>
      <c r="AY691" s="155" t="s">
        <v>317</v>
      </c>
    </row>
    <row r="692" spans="2:51" s="13" customFormat="1" ht="11.25">
      <c r="B692" s="160"/>
      <c r="D692" s="154" t="s">
        <v>323</v>
      </c>
      <c r="E692" s="161" t="s">
        <v>1</v>
      </c>
      <c r="F692" s="162" t="s">
        <v>258</v>
      </c>
      <c r="H692" s="163">
        <v>11</v>
      </c>
      <c r="I692" s="164"/>
      <c r="L692" s="160"/>
      <c r="M692" s="165"/>
      <c r="T692" s="166"/>
      <c r="AT692" s="161" t="s">
        <v>323</v>
      </c>
      <c r="AU692" s="161" t="s">
        <v>88</v>
      </c>
      <c r="AV692" s="13" t="s">
        <v>88</v>
      </c>
      <c r="AW692" s="13" t="s">
        <v>35</v>
      </c>
      <c r="AX692" s="13" t="s">
        <v>79</v>
      </c>
      <c r="AY692" s="161" t="s">
        <v>317</v>
      </c>
    </row>
    <row r="693" spans="2:51" s="15" customFormat="1" ht="11.25">
      <c r="B693" s="174"/>
      <c r="D693" s="154" t="s">
        <v>323</v>
      </c>
      <c r="E693" s="175" t="s">
        <v>253</v>
      </c>
      <c r="F693" s="176" t="s">
        <v>334</v>
      </c>
      <c r="H693" s="177">
        <v>33</v>
      </c>
      <c r="I693" s="178"/>
      <c r="L693" s="174"/>
      <c r="M693" s="179"/>
      <c r="T693" s="180"/>
      <c r="AT693" s="175" t="s">
        <v>323</v>
      </c>
      <c r="AU693" s="175" t="s">
        <v>88</v>
      </c>
      <c r="AV693" s="15" t="s">
        <v>219</v>
      </c>
      <c r="AW693" s="15" t="s">
        <v>35</v>
      </c>
      <c r="AX693" s="15" t="s">
        <v>21</v>
      </c>
      <c r="AY693" s="175" t="s">
        <v>317</v>
      </c>
    </row>
    <row r="694" spans="2:65" s="1" customFormat="1" ht="21.75" customHeight="1">
      <c r="B694" s="32"/>
      <c r="C694" s="181" t="s">
        <v>829</v>
      </c>
      <c r="D694" s="181" t="s">
        <v>574</v>
      </c>
      <c r="E694" s="182" t="s">
        <v>830</v>
      </c>
      <c r="F694" s="183" t="s">
        <v>831</v>
      </c>
      <c r="G694" s="184" t="s">
        <v>506</v>
      </c>
      <c r="H694" s="185">
        <v>11</v>
      </c>
      <c r="I694" s="186"/>
      <c r="J694" s="187">
        <f>ROUND(I694*H694,1)</f>
        <v>0</v>
      </c>
      <c r="K694" s="188"/>
      <c r="L694" s="189"/>
      <c r="M694" s="190" t="s">
        <v>1</v>
      </c>
      <c r="N694" s="191" t="s">
        <v>44</v>
      </c>
      <c r="P694" s="149">
        <f>O694*H694</f>
        <v>0</v>
      </c>
      <c r="Q694" s="149">
        <v>1.013</v>
      </c>
      <c r="R694" s="149">
        <f>Q694*H694</f>
        <v>11.142999999999999</v>
      </c>
      <c r="S694" s="149">
        <v>0</v>
      </c>
      <c r="T694" s="150">
        <f>S694*H694</f>
        <v>0</v>
      </c>
      <c r="AR694" s="151" t="s">
        <v>252</v>
      </c>
      <c r="AT694" s="151" t="s">
        <v>574</v>
      </c>
      <c r="AU694" s="151" t="s">
        <v>88</v>
      </c>
      <c r="AY694" s="17" t="s">
        <v>317</v>
      </c>
      <c r="BE694" s="152">
        <f>IF(N694="základní",J694,0)</f>
        <v>0</v>
      </c>
      <c r="BF694" s="152">
        <f>IF(N694="snížená",J694,0)</f>
        <v>0</v>
      </c>
      <c r="BG694" s="152">
        <f>IF(N694="zákl. přenesená",J694,0)</f>
        <v>0</v>
      </c>
      <c r="BH694" s="152">
        <f>IF(N694="sníž. přenesená",J694,0)</f>
        <v>0</v>
      </c>
      <c r="BI694" s="152">
        <f>IF(N694="nulová",J694,0)</f>
        <v>0</v>
      </c>
      <c r="BJ694" s="17" t="s">
        <v>21</v>
      </c>
      <c r="BK694" s="152">
        <f>ROUND(I694*H694,1)</f>
        <v>0</v>
      </c>
      <c r="BL694" s="17" t="s">
        <v>219</v>
      </c>
      <c r="BM694" s="151" t="s">
        <v>832</v>
      </c>
    </row>
    <row r="695" spans="2:51" s="12" customFormat="1" ht="11.25">
      <c r="B695" s="153"/>
      <c r="D695" s="154" t="s">
        <v>323</v>
      </c>
      <c r="E695" s="155" t="s">
        <v>1</v>
      </c>
      <c r="F695" s="156" t="s">
        <v>325</v>
      </c>
      <c r="H695" s="155" t="s">
        <v>1</v>
      </c>
      <c r="I695" s="157"/>
      <c r="L695" s="153"/>
      <c r="M695" s="158"/>
      <c r="T695" s="159"/>
      <c r="AT695" s="155" t="s">
        <v>323</v>
      </c>
      <c r="AU695" s="155" t="s">
        <v>88</v>
      </c>
      <c r="AV695" s="12" t="s">
        <v>21</v>
      </c>
      <c r="AW695" s="12" t="s">
        <v>35</v>
      </c>
      <c r="AX695" s="12" t="s">
        <v>79</v>
      </c>
      <c r="AY695" s="155" t="s">
        <v>317</v>
      </c>
    </row>
    <row r="696" spans="2:51" s="13" customFormat="1" ht="11.25">
      <c r="B696" s="160"/>
      <c r="D696" s="154" t="s">
        <v>323</v>
      </c>
      <c r="E696" s="161" t="s">
        <v>1</v>
      </c>
      <c r="F696" s="162" t="s">
        <v>389</v>
      </c>
      <c r="H696" s="163">
        <v>7</v>
      </c>
      <c r="I696" s="164"/>
      <c r="L696" s="160"/>
      <c r="M696" s="165"/>
      <c r="T696" s="166"/>
      <c r="AT696" s="161" t="s">
        <v>323</v>
      </c>
      <c r="AU696" s="161" t="s">
        <v>88</v>
      </c>
      <c r="AV696" s="13" t="s">
        <v>88</v>
      </c>
      <c r="AW696" s="13" t="s">
        <v>35</v>
      </c>
      <c r="AX696" s="13" t="s">
        <v>79</v>
      </c>
      <c r="AY696" s="161" t="s">
        <v>317</v>
      </c>
    </row>
    <row r="697" spans="2:51" s="12" customFormat="1" ht="11.25">
      <c r="B697" s="153"/>
      <c r="D697" s="154" t="s">
        <v>323</v>
      </c>
      <c r="E697" s="155" t="s">
        <v>1</v>
      </c>
      <c r="F697" s="156" t="s">
        <v>362</v>
      </c>
      <c r="H697" s="155" t="s">
        <v>1</v>
      </c>
      <c r="I697" s="157"/>
      <c r="L697" s="153"/>
      <c r="M697" s="158"/>
      <c r="T697" s="159"/>
      <c r="AT697" s="155" t="s">
        <v>323</v>
      </c>
      <c r="AU697" s="155" t="s">
        <v>88</v>
      </c>
      <c r="AV697" s="12" t="s">
        <v>21</v>
      </c>
      <c r="AW697" s="12" t="s">
        <v>35</v>
      </c>
      <c r="AX697" s="12" t="s">
        <v>79</v>
      </c>
      <c r="AY697" s="155" t="s">
        <v>317</v>
      </c>
    </row>
    <row r="698" spans="2:51" s="13" customFormat="1" ht="11.25">
      <c r="B698" s="160"/>
      <c r="D698" s="154" t="s">
        <v>323</v>
      </c>
      <c r="E698" s="161" t="s">
        <v>1</v>
      </c>
      <c r="F698" s="162" t="s">
        <v>88</v>
      </c>
      <c r="H698" s="163">
        <v>2</v>
      </c>
      <c r="I698" s="164"/>
      <c r="L698" s="160"/>
      <c r="M698" s="165"/>
      <c r="T698" s="166"/>
      <c r="AT698" s="161" t="s">
        <v>323</v>
      </c>
      <c r="AU698" s="161" t="s">
        <v>88</v>
      </c>
      <c r="AV698" s="13" t="s">
        <v>88</v>
      </c>
      <c r="AW698" s="13" t="s">
        <v>35</v>
      </c>
      <c r="AX698" s="13" t="s">
        <v>79</v>
      </c>
      <c r="AY698" s="161" t="s">
        <v>317</v>
      </c>
    </row>
    <row r="699" spans="2:51" s="12" customFormat="1" ht="11.25">
      <c r="B699" s="153"/>
      <c r="D699" s="154" t="s">
        <v>323</v>
      </c>
      <c r="E699" s="155" t="s">
        <v>1</v>
      </c>
      <c r="F699" s="156" t="s">
        <v>365</v>
      </c>
      <c r="H699" s="155" t="s">
        <v>1</v>
      </c>
      <c r="I699" s="157"/>
      <c r="L699" s="153"/>
      <c r="M699" s="158"/>
      <c r="T699" s="159"/>
      <c r="AT699" s="155" t="s">
        <v>323</v>
      </c>
      <c r="AU699" s="155" t="s">
        <v>88</v>
      </c>
      <c r="AV699" s="12" t="s">
        <v>21</v>
      </c>
      <c r="AW699" s="12" t="s">
        <v>35</v>
      </c>
      <c r="AX699" s="12" t="s">
        <v>79</v>
      </c>
      <c r="AY699" s="155" t="s">
        <v>317</v>
      </c>
    </row>
    <row r="700" spans="2:51" s="13" customFormat="1" ht="11.25">
      <c r="B700" s="160"/>
      <c r="D700" s="154" t="s">
        <v>323</v>
      </c>
      <c r="E700" s="161" t="s">
        <v>1</v>
      </c>
      <c r="F700" s="162" t="s">
        <v>21</v>
      </c>
      <c r="H700" s="163">
        <v>1</v>
      </c>
      <c r="I700" s="164"/>
      <c r="L700" s="160"/>
      <c r="M700" s="165"/>
      <c r="T700" s="166"/>
      <c r="AT700" s="161" t="s">
        <v>323</v>
      </c>
      <c r="AU700" s="161" t="s">
        <v>88</v>
      </c>
      <c r="AV700" s="13" t="s">
        <v>88</v>
      </c>
      <c r="AW700" s="13" t="s">
        <v>35</v>
      </c>
      <c r="AX700" s="13" t="s">
        <v>79</v>
      </c>
      <c r="AY700" s="161" t="s">
        <v>317</v>
      </c>
    </row>
    <row r="701" spans="2:51" s="12" customFormat="1" ht="11.25">
      <c r="B701" s="153"/>
      <c r="D701" s="154" t="s">
        <v>323</v>
      </c>
      <c r="E701" s="155" t="s">
        <v>1</v>
      </c>
      <c r="F701" s="156" t="s">
        <v>368</v>
      </c>
      <c r="H701" s="155" t="s">
        <v>1</v>
      </c>
      <c r="I701" s="157"/>
      <c r="L701" s="153"/>
      <c r="M701" s="158"/>
      <c r="T701" s="159"/>
      <c r="AT701" s="155" t="s">
        <v>323</v>
      </c>
      <c r="AU701" s="155" t="s">
        <v>88</v>
      </c>
      <c r="AV701" s="12" t="s">
        <v>21</v>
      </c>
      <c r="AW701" s="12" t="s">
        <v>35</v>
      </c>
      <c r="AX701" s="12" t="s">
        <v>79</v>
      </c>
      <c r="AY701" s="155" t="s">
        <v>317</v>
      </c>
    </row>
    <row r="702" spans="2:51" s="12" customFormat="1" ht="11.25">
      <c r="B702" s="153"/>
      <c r="D702" s="154" t="s">
        <v>323</v>
      </c>
      <c r="E702" s="155" t="s">
        <v>1</v>
      </c>
      <c r="F702" s="156" t="s">
        <v>331</v>
      </c>
      <c r="H702" s="155" t="s">
        <v>1</v>
      </c>
      <c r="I702" s="157"/>
      <c r="L702" s="153"/>
      <c r="M702" s="158"/>
      <c r="T702" s="159"/>
      <c r="AT702" s="155" t="s">
        <v>323</v>
      </c>
      <c r="AU702" s="155" t="s">
        <v>88</v>
      </c>
      <c r="AV702" s="12" t="s">
        <v>21</v>
      </c>
      <c r="AW702" s="12" t="s">
        <v>35</v>
      </c>
      <c r="AX702" s="12" t="s">
        <v>79</v>
      </c>
      <c r="AY702" s="155" t="s">
        <v>317</v>
      </c>
    </row>
    <row r="703" spans="2:51" s="13" customFormat="1" ht="11.25">
      <c r="B703" s="160"/>
      <c r="D703" s="154" t="s">
        <v>323</v>
      </c>
      <c r="E703" s="161" t="s">
        <v>1</v>
      </c>
      <c r="F703" s="162" t="s">
        <v>21</v>
      </c>
      <c r="H703" s="163">
        <v>1</v>
      </c>
      <c r="I703" s="164"/>
      <c r="L703" s="160"/>
      <c r="M703" s="165"/>
      <c r="T703" s="166"/>
      <c r="AT703" s="161" t="s">
        <v>323</v>
      </c>
      <c r="AU703" s="161" t="s">
        <v>88</v>
      </c>
      <c r="AV703" s="13" t="s">
        <v>88</v>
      </c>
      <c r="AW703" s="13" t="s">
        <v>35</v>
      </c>
      <c r="AX703" s="13" t="s">
        <v>79</v>
      </c>
      <c r="AY703" s="161" t="s">
        <v>317</v>
      </c>
    </row>
    <row r="704" spans="2:51" s="15" customFormat="1" ht="11.25">
      <c r="B704" s="174"/>
      <c r="D704" s="154" t="s">
        <v>323</v>
      </c>
      <c r="E704" s="175" t="s">
        <v>256</v>
      </c>
      <c r="F704" s="176" t="s">
        <v>334</v>
      </c>
      <c r="H704" s="177">
        <v>11</v>
      </c>
      <c r="I704" s="178"/>
      <c r="L704" s="174"/>
      <c r="M704" s="179"/>
      <c r="T704" s="180"/>
      <c r="AT704" s="175" t="s">
        <v>323</v>
      </c>
      <c r="AU704" s="175" t="s">
        <v>88</v>
      </c>
      <c r="AV704" s="15" t="s">
        <v>219</v>
      </c>
      <c r="AW704" s="15" t="s">
        <v>35</v>
      </c>
      <c r="AX704" s="15" t="s">
        <v>21</v>
      </c>
      <c r="AY704" s="175" t="s">
        <v>317</v>
      </c>
    </row>
    <row r="705" spans="2:65" s="1" customFormat="1" ht="24.2" customHeight="1">
      <c r="B705" s="32"/>
      <c r="C705" s="181" t="s">
        <v>833</v>
      </c>
      <c r="D705" s="181" t="s">
        <v>574</v>
      </c>
      <c r="E705" s="182" t="s">
        <v>834</v>
      </c>
      <c r="F705" s="183" t="s">
        <v>835</v>
      </c>
      <c r="G705" s="184" t="s">
        <v>506</v>
      </c>
      <c r="H705" s="185">
        <v>39</v>
      </c>
      <c r="I705" s="186"/>
      <c r="J705" s="187">
        <f>ROUND(I705*H705,1)</f>
        <v>0</v>
      </c>
      <c r="K705" s="188"/>
      <c r="L705" s="189"/>
      <c r="M705" s="190" t="s">
        <v>1</v>
      </c>
      <c r="N705" s="191" t="s">
        <v>44</v>
      </c>
      <c r="P705" s="149">
        <f>O705*H705</f>
        <v>0</v>
      </c>
      <c r="Q705" s="149">
        <v>0.585</v>
      </c>
      <c r="R705" s="149">
        <f>Q705*H705</f>
        <v>22.814999999999998</v>
      </c>
      <c r="S705" s="149">
        <v>0</v>
      </c>
      <c r="T705" s="150">
        <f>S705*H705</f>
        <v>0</v>
      </c>
      <c r="AR705" s="151" t="s">
        <v>252</v>
      </c>
      <c r="AT705" s="151" t="s">
        <v>574</v>
      </c>
      <c r="AU705" s="151" t="s">
        <v>88</v>
      </c>
      <c r="AY705" s="17" t="s">
        <v>317</v>
      </c>
      <c r="BE705" s="152">
        <f>IF(N705="základní",J705,0)</f>
        <v>0</v>
      </c>
      <c r="BF705" s="152">
        <f>IF(N705="snížená",J705,0)</f>
        <v>0</v>
      </c>
      <c r="BG705" s="152">
        <f>IF(N705="zákl. přenesená",J705,0)</f>
        <v>0</v>
      </c>
      <c r="BH705" s="152">
        <f>IF(N705="sníž. přenesená",J705,0)</f>
        <v>0</v>
      </c>
      <c r="BI705" s="152">
        <f>IF(N705="nulová",J705,0)</f>
        <v>0</v>
      </c>
      <c r="BJ705" s="17" t="s">
        <v>21</v>
      </c>
      <c r="BK705" s="152">
        <f>ROUND(I705*H705,1)</f>
        <v>0</v>
      </c>
      <c r="BL705" s="17" t="s">
        <v>219</v>
      </c>
      <c r="BM705" s="151" t="s">
        <v>836</v>
      </c>
    </row>
    <row r="706" spans="2:51" s="13" customFormat="1" ht="11.25">
      <c r="B706" s="160"/>
      <c r="D706" s="154" t="s">
        <v>323</v>
      </c>
      <c r="E706" s="161" t="s">
        <v>1</v>
      </c>
      <c r="F706" s="162" t="s">
        <v>837</v>
      </c>
      <c r="H706" s="163">
        <v>39</v>
      </c>
      <c r="I706" s="164"/>
      <c r="L706" s="160"/>
      <c r="M706" s="165"/>
      <c r="T706" s="166"/>
      <c r="AT706" s="161" t="s">
        <v>323</v>
      </c>
      <c r="AU706" s="161" t="s">
        <v>88</v>
      </c>
      <c r="AV706" s="13" t="s">
        <v>88</v>
      </c>
      <c r="AW706" s="13" t="s">
        <v>35</v>
      </c>
      <c r="AX706" s="13" t="s">
        <v>79</v>
      </c>
      <c r="AY706" s="161" t="s">
        <v>317</v>
      </c>
    </row>
    <row r="707" spans="2:51" s="15" customFormat="1" ht="11.25">
      <c r="B707" s="174"/>
      <c r="D707" s="154" t="s">
        <v>323</v>
      </c>
      <c r="E707" s="175" t="s">
        <v>1</v>
      </c>
      <c r="F707" s="176" t="s">
        <v>334</v>
      </c>
      <c r="H707" s="177">
        <v>39</v>
      </c>
      <c r="I707" s="178"/>
      <c r="L707" s="174"/>
      <c r="M707" s="179"/>
      <c r="T707" s="180"/>
      <c r="AT707" s="175" t="s">
        <v>323</v>
      </c>
      <c r="AU707" s="175" t="s">
        <v>88</v>
      </c>
      <c r="AV707" s="15" t="s">
        <v>219</v>
      </c>
      <c r="AW707" s="15" t="s">
        <v>35</v>
      </c>
      <c r="AX707" s="15" t="s">
        <v>21</v>
      </c>
      <c r="AY707" s="175" t="s">
        <v>317</v>
      </c>
    </row>
    <row r="708" spans="2:65" s="1" customFormat="1" ht="24.2" customHeight="1">
      <c r="B708" s="32"/>
      <c r="C708" s="181" t="s">
        <v>838</v>
      </c>
      <c r="D708" s="181" t="s">
        <v>574</v>
      </c>
      <c r="E708" s="182" t="s">
        <v>839</v>
      </c>
      <c r="F708" s="183" t="s">
        <v>840</v>
      </c>
      <c r="G708" s="184" t="s">
        <v>506</v>
      </c>
      <c r="H708" s="185">
        <v>91</v>
      </c>
      <c r="I708" s="186"/>
      <c r="J708" s="187">
        <f>ROUND(I708*H708,1)</f>
        <v>0</v>
      </c>
      <c r="K708" s="188"/>
      <c r="L708" s="189"/>
      <c r="M708" s="190" t="s">
        <v>1</v>
      </c>
      <c r="N708" s="191" t="s">
        <v>44</v>
      </c>
      <c r="P708" s="149">
        <f>O708*H708</f>
        <v>0</v>
      </c>
      <c r="Q708" s="149">
        <v>0.002</v>
      </c>
      <c r="R708" s="149">
        <f>Q708*H708</f>
        <v>0.182</v>
      </c>
      <c r="S708" s="149">
        <v>0</v>
      </c>
      <c r="T708" s="150">
        <f>S708*H708</f>
        <v>0</v>
      </c>
      <c r="AR708" s="151" t="s">
        <v>252</v>
      </c>
      <c r="AT708" s="151" t="s">
        <v>574</v>
      </c>
      <c r="AU708" s="151" t="s">
        <v>88</v>
      </c>
      <c r="AY708" s="17" t="s">
        <v>317</v>
      </c>
      <c r="BE708" s="152">
        <f>IF(N708="základní",J708,0)</f>
        <v>0</v>
      </c>
      <c r="BF708" s="152">
        <f>IF(N708="snížená",J708,0)</f>
        <v>0</v>
      </c>
      <c r="BG708" s="152">
        <f>IF(N708="zákl. přenesená",J708,0)</f>
        <v>0</v>
      </c>
      <c r="BH708" s="152">
        <f>IF(N708="sníž. přenesená",J708,0)</f>
        <v>0</v>
      </c>
      <c r="BI708" s="152">
        <f>IF(N708="nulová",J708,0)</f>
        <v>0</v>
      </c>
      <c r="BJ708" s="17" t="s">
        <v>21</v>
      </c>
      <c r="BK708" s="152">
        <f>ROUND(I708*H708,1)</f>
        <v>0</v>
      </c>
      <c r="BL708" s="17" t="s">
        <v>219</v>
      </c>
      <c r="BM708" s="151" t="s">
        <v>841</v>
      </c>
    </row>
    <row r="709" spans="2:51" s="13" customFormat="1" ht="11.25">
      <c r="B709" s="160"/>
      <c r="D709" s="154" t="s">
        <v>323</v>
      </c>
      <c r="E709" s="161" t="s">
        <v>1</v>
      </c>
      <c r="F709" s="162" t="s">
        <v>837</v>
      </c>
      <c r="H709" s="163">
        <v>39</v>
      </c>
      <c r="I709" s="164"/>
      <c r="L709" s="160"/>
      <c r="M709" s="165"/>
      <c r="T709" s="166"/>
      <c r="AT709" s="161" t="s">
        <v>323</v>
      </c>
      <c r="AU709" s="161" t="s">
        <v>88</v>
      </c>
      <c r="AV709" s="13" t="s">
        <v>88</v>
      </c>
      <c r="AW709" s="13" t="s">
        <v>35</v>
      </c>
      <c r="AX709" s="13" t="s">
        <v>79</v>
      </c>
      <c r="AY709" s="161" t="s">
        <v>317</v>
      </c>
    </row>
    <row r="710" spans="2:51" s="13" customFormat="1" ht="11.25">
      <c r="B710" s="160"/>
      <c r="D710" s="154" t="s">
        <v>323</v>
      </c>
      <c r="E710" s="161" t="s">
        <v>1</v>
      </c>
      <c r="F710" s="162" t="s">
        <v>842</v>
      </c>
      <c r="H710" s="163">
        <v>52</v>
      </c>
      <c r="I710" s="164"/>
      <c r="L710" s="160"/>
      <c r="M710" s="165"/>
      <c r="T710" s="166"/>
      <c r="AT710" s="161" t="s">
        <v>323</v>
      </c>
      <c r="AU710" s="161" t="s">
        <v>88</v>
      </c>
      <c r="AV710" s="13" t="s">
        <v>88</v>
      </c>
      <c r="AW710" s="13" t="s">
        <v>35</v>
      </c>
      <c r="AX710" s="13" t="s">
        <v>79</v>
      </c>
      <c r="AY710" s="161" t="s">
        <v>317</v>
      </c>
    </row>
    <row r="711" spans="2:51" s="15" customFormat="1" ht="11.25">
      <c r="B711" s="174"/>
      <c r="D711" s="154" t="s">
        <v>323</v>
      </c>
      <c r="E711" s="175" t="s">
        <v>1</v>
      </c>
      <c r="F711" s="176" t="s">
        <v>334</v>
      </c>
      <c r="H711" s="177">
        <v>91</v>
      </c>
      <c r="I711" s="178"/>
      <c r="L711" s="174"/>
      <c r="M711" s="179"/>
      <c r="T711" s="180"/>
      <c r="AT711" s="175" t="s">
        <v>323</v>
      </c>
      <c r="AU711" s="175" t="s">
        <v>88</v>
      </c>
      <c r="AV711" s="15" t="s">
        <v>219</v>
      </c>
      <c r="AW711" s="15" t="s">
        <v>35</v>
      </c>
      <c r="AX711" s="15" t="s">
        <v>21</v>
      </c>
      <c r="AY711" s="175" t="s">
        <v>317</v>
      </c>
    </row>
    <row r="712" spans="2:65" s="1" customFormat="1" ht="37.9" customHeight="1">
      <c r="B712" s="32"/>
      <c r="C712" s="139" t="s">
        <v>843</v>
      </c>
      <c r="D712" s="139" t="s">
        <v>319</v>
      </c>
      <c r="E712" s="140" t="s">
        <v>844</v>
      </c>
      <c r="F712" s="141" t="s">
        <v>845</v>
      </c>
      <c r="G712" s="142" t="s">
        <v>506</v>
      </c>
      <c r="H712" s="143">
        <v>39</v>
      </c>
      <c r="I712" s="144"/>
      <c r="J712" s="145">
        <f>ROUND(I712*H712,1)</f>
        <v>0</v>
      </c>
      <c r="K712" s="146"/>
      <c r="L712" s="32"/>
      <c r="M712" s="147" t="s">
        <v>1</v>
      </c>
      <c r="N712" s="148" t="s">
        <v>44</v>
      </c>
      <c r="P712" s="149">
        <f>O712*H712</f>
        <v>0</v>
      </c>
      <c r="Q712" s="149">
        <v>0.09</v>
      </c>
      <c r="R712" s="149">
        <f>Q712*H712</f>
        <v>3.51</v>
      </c>
      <c r="S712" s="149">
        <v>0</v>
      </c>
      <c r="T712" s="150">
        <f>S712*H712</f>
        <v>0</v>
      </c>
      <c r="AR712" s="151" t="s">
        <v>219</v>
      </c>
      <c r="AT712" s="151" t="s">
        <v>319</v>
      </c>
      <c r="AU712" s="151" t="s">
        <v>88</v>
      </c>
      <c r="AY712" s="17" t="s">
        <v>317</v>
      </c>
      <c r="BE712" s="152">
        <f>IF(N712="základní",J712,0)</f>
        <v>0</v>
      </c>
      <c r="BF712" s="152">
        <f>IF(N712="snížená",J712,0)</f>
        <v>0</v>
      </c>
      <c r="BG712" s="152">
        <f>IF(N712="zákl. přenesená",J712,0)</f>
        <v>0</v>
      </c>
      <c r="BH712" s="152">
        <f>IF(N712="sníž. přenesená",J712,0)</f>
        <v>0</v>
      </c>
      <c r="BI712" s="152">
        <f>IF(N712="nulová",J712,0)</f>
        <v>0</v>
      </c>
      <c r="BJ712" s="17" t="s">
        <v>21</v>
      </c>
      <c r="BK712" s="152">
        <f>ROUND(I712*H712,1)</f>
        <v>0</v>
      </c>
      <c r="BL712" s="17" t="s">
        <v>219</v>
      </c>
      <c r="BM712" s="151" t="s">
        <v>846</v>
      </c>
    </row>
    <row r="713" spans="2:51" s="13" customFormat="1" ht="11.25">
      <c r="B713" s="160"/>
      <c r="D713" s="154" t="s">
        <v>323</v>
      </c>
      <c r="E713" s="161" t="s">
        <v>1</v>
      </c>
      <c r="F713" s="162" t="s">
        <v>837</v>
      </c>
      <c r="H713" s="163">
        <v>39</v>
      </c>
      <c r="I713" s="164"/>
      <c r="L713" s="160"/>
      <c r="M713" s="165"/>
      <c r="T713" s="166"/>
      <c r="AT713" s="161" t="s">
        <v>323</v>
      </c>
      <c r="AU713" s="161" t="s">
        <v>88</v>
      </c>
      <c r="AV713" s="13" t="s">
        <v>88</v>
      </c>
      <c r="AW713" s="13" t="s">
        <v>35</v>
      </c>
      <c r="AX713" s="13" t="s">
        <v>79</v>
      </c>
      <c r="AY713" s="161" t="s">
        <v>317</v>
      </c>
    </row>
    <row r="714" spans="2:51" s="15" customFormat="1" ht="11.25">
      <c r="B714" s="174"/>
      <c r="D714" s="154" t="s">
        <v>323</v>
      </c>
      <c r="E714" s="175" t="s">
        <v>197</v>
      </c>
      <c r="F714" s="176" t="s">
        <v>334</v>
      </c>
      <c r="H714" s="177">
        <v>39</v>
      </c>
      <c r="I714" s="178"/>
      <c r="L714" s="174"/>
      <c r="M714" s="179"/>
      <c r="T714" s="180"/>
      <c r="AT714" s="175" t="s">
        <v>323</v>
      </c>
      <c r="AU714" s="175" t="s">
        <v>88</v>
      </c>
      <c r="AV714" s="15" t="s">
        <v>219</v>
      </c>
      <c r="AW714" s="15" t="s">
        <v>35</v>
      </c>
      <c r="AX714" s="15" t="s">
        <v>21</v>
      </c>
      <c r="AY714" s="175" t="s">
        <v>317</v>
      </c>
    </row>
    <row r="715" spans="2:65" s="1" customFormat="1" ht="24.2" customHeight="1">
      <c r="B715" s="32"/>
      <c r="C715" s="181" t="s">
        <v>847</v>
      </c>
      <c r="D715" s="181" t="s">
        <v>574</v>
      </c>
      <c r="E715" s="182" t="s">
        <v>848</v>
      </c>
      <c r="F715" s="183" t="s">
        <v>849</v>
      </c>
      <c r="G715" s="184" t="s">
        <v>506</v>
      </c>
      <c r="H715" s="185">
        <v>29</v>
      </c>
      <c r="I715" s="186"/>
      <c r="J715" s="187">
        <f>ROUND(I715*H715,1)</f>
        <v>0</v>
      </c>
      <c r="K715" s="188"/>
      <c r="L715" s="189"/>
      <c r="M715" s="190" t="s">
        <v>1</v>
      </c>
      <c r="N715" s="191" t="s">
        <v>44</v>
      </c>
      <c r="P715" s="149">
        <f>O715*H715</f>
        <v>0</v>
      </c>
      <c r="Q715" s="149">
        <v>0.0546</v>
      </c>
      <c r="R715" s="149">
        <f>Q715*H715</f>
        <v>1.5834000000000001</v>
      </c>
      <c r="S715" s="149">
        <v>0</v>
      </c>
      <c r="T715" s="150">
        <f>S715*H715</f>
        <v>0</v>
      </c>
      <c r="AR715" s="151" t="s">
        <v>252</v>
      </c>
      <c r="AT715" s="151" t="s">
        <v>574</v>
      </c>
      <c r="AU715" s="151" t="s">
        <v>88</v>
      </c>
      <c r="AY715" s="17" t="s">
        <v>317</v>
      </c>
      <c r="BE715" s="152">
        <f>IF(N715="základní",J715,0)</f>
        <v>0</v>
      </c>
      <c r="BF715" s="152">
        <f>IF(N715="snížená",J715,0)</f>
        <v>0</v>
      </c>
      <c r="BG715" s="152">
        <f>IF(N715="zákl. přenesená",J715,0)</f>
        <v>0</v>
      </c>
      <c r="BH715" s="152">
        <f>IF(N715="sníž. přenesená",J715,0)</f>
        <v>0</v>
      </c>
      <c r="BI715" s="152">
        <f>IF(N715="nulová",J715,0)</f>
        <v>0</v>
      </c>
      <c r="BJ715" s="17" t="s">
        <v>21</v>
      </c>
      <c r="BK715" s="152">
        <f>ROUND(I715*H715,1)</f>
        <v>0</v>
      </c>
      <c r="BL715" s="17" t="s">
        <v>219</v>
      </c>
      <c r="BM715" s="151" t="s">
        <v>850</v>
      </c>
    </row>
    <row r="716" spans="2:51" s="13" customFormat="1" ht="11.25">
      <c r="B716" s="160"/>
      <c r="D716" s="154" t="s">
        <v>323</v>
      </c>
      <c r="E716" s="161" t="s">
        <v>1</v>
      </c>
      <c r="F716" s="162" t="s">
        <v>851</v>
      </c>
      <c r="H716" s="163">
        <v>29</v>
      </c>
      <c r="I716" s="164"/>
      <c r="L716" s="160"/>
      <c r="M716" s="165"/>
      <c r="T716" s="166"/>
      <c r="AT716" s="161" t="s">
        <v>323</v>
      </c>
      <c r="AU716" s="161" t="s">
        <v>88</v>
      </c>
      <c r="AV716" s="13" t="s">
        <v>88</v>
      </c>
      <c r="AW716" s="13" t="s">
        <v>35</v>
      </c>
      <c r="AX716" s="13" t="s">
        <v>79</v>
      </c>
      <c r="AY716" s="161" t="s">
        <v>317</v>
      </c>
    </row>
    <row r="717" spans="2:51" s="15" customFormat="1" ht="11.25">
      <c r="B717" s="174"/>
      <c r="D717" s="154" t="s">
        <v>323</v>
      </c>
      <c r="E717" s="175" t="s">
        <v>1</v>
      </c>
      <c r="F717" s="176" t="s">
        <v>334</v>
      </c>
      <c r="H717" s="177">
        <v>29</v>
      </c>
      <c r="I717" s="178"/>
      <c r="L717" s="174"/>
      <c r="M717" s="179"/>
      <c r="T717" s="180"/>
      <c r="AT717" s="175" t="s">
        <v>323</v>
      </c>
      <c r="AU717" s="175" t="s">
        <v>88</v>
      </c>
      <c r="AV717" s="15" t="s">
        <v>219</v>
      </c>
      <c r="AW717" s="15" t="s">
        <v>35</v>
      </c>
      <c r="AX717" s="15" t="s">
        <v>21</v>
      </c>
      <c r="AY717" s="175" t="s">
        <v>317</v>
      </c>
    </row>
    <row r="718" spans="2:65" s="1" customFormat="1" ht="24.2" customHeight="1">
      <c r="B718" s="32"/>
      <c r="C718" s="181" t="s">
        <v>852</v>
      </c>
      <c r="D718" s="181" t="s">
        <v>574</v>
      </c>
      <c r="E718" s="182" t="s">
        <v>853</v>
      </c>
      <c r="F718" s="183" t="s">
        <v>854</v>
      </c>
      <c r="G718" s="184" t="s">
        <v>506</v>
      </c>
      <c r="H718" s="185">
        <v>10</v>
      </c>
      <c r="I718" s="186"/>
      <c r="J718" s="187">
        <f>ROUND(I718*H718,1)</f>
        <v>0</v>
      </c>
      <c r="K718" s="188"/>
      <c r="L718" s="189"/>
      <c r="M718" s="190" t="s">
        <v>1</v>
      </c>
      <c r="N718" s="191" t="s">
        <v>44</v>
      </c>
      <c r="P718" s="149">
        <f>O718*H718</f>
        <v>0</v>
      </c>
      <c r="Q718" s="149">
        <v>0.079</v>
      </c>
      <c r="R718" s="149">
        <f>Q718*H718</f>
        <v>0.79</v>
      </c>
      <c r="S718" s="149">
        <v>0</v>
      </c>
      <c r="T718" s="150">
        <f>S718*H718</f>
        <v>0</v>
      </c>
      <c r="AR718" s="151" t="s">
        <v>252</v>
      </c>
      <c r="AT718" s="151" t="s">
        <v>574</v>
      </c>
      <c r="AU718" s="151" t="s">
        <v>88</v>
      </c>
      <c r="AY718" s="17" t="s">
        <v>317</v>
      </c>
      <c r="BE718" s="152">
        <f>IF(N718="základní",J718,0)</f>
        <v>0</v>
      </c>
      <c r="BF718" s="152">
        <f>IF(N718="snížená",J718,0)</f>
        <v>0</v>
      </c>
      <c r="BG718" s="152">
        <f>IF(N718="zákl. přenesená",J718,0)</f>
        <v>0</v>
      </c>
      <c r="BH718" s="152">
        <f>IF(N718="sníž. přenesená",J718,0)</f>
        <v>0</v>
      </c>
      <c r="BI718" s="152">
        <f>IF(N718="nulová",J718,0)</f>
        <v>0</v>
      </c>
      <c r="BJ718" s="17" t="s">
        <v>21</v>
      </c>
      <c r="BK718" s="152">
        <f>ROUND(I718*H718,1)</f>
        <v>0</v>
      </c>
      <c r="BL718" s="17" t="s">
        <v>219</v>
      </c>
      <c r="BM718" s="151" t="s">
        <v>855</v>
      </c>
    </row>
    <row r="719" spans="2:51" s="12" customFormat="1" ht="11.25">
      <c r="B719" s="153"/>
      <c r="D719" s="154" t="s">
        <v>323</v>
      </c>
      <c r="E719" s="155" t="s">
        <v>1</v>
      </c>
      <c r="F719" s="156" t="s">
        <v>856</v>
      </c>
      <c r="H719" s="155" t="s">
        <v>1</v>
      </c>
      <c r="I719" s="157"/>
      <c r="L719" s="153"/>
      <c r="M719" s="158"/>
      <c r="T719" s="159"/>
      <c r="AT719" s="155" t="s">
        <v>323</v>
      </c>
      <c r="AU719" s="155" t="s">
        <v>88</v>
      </c>
      <c r="AV719" s="12" t="s">
        <v>21</v>
      </c>
      <c r="AW719" s="12" t="s">
        <v>35</v>
      </c>
      <c r="AX719" s="12" t="s">
        <v>79</v>
      </c>
      <c r="AY719" s="155" t="s">
        <v>317</v>
      </c>
    </row>
    <row r="720" spans="2:51" s="13" customFormat="1" ht="11.25">
      <c r="B720" s="160"/>
      <c r="D720" s="154" t="s">
        <v>323</v>
      </c>
      <c r="E720" s="161" t="s">
        <v>1</v>
      </c>
      <c r="F720" s="162" t="s">
        <v>216</v>
      </c>
      <c r="H720" s="163">
        <v>10</v>
      </c>
      <c r="I720" s="164"/>
      <c r="L720" s="160"/>
      <c r="M720" s="165"/>
      <c r="T720" s="166"/>
      <c r="AT720" s="161" t="s">
        <v>323</v>
      </c>
      <c r="AU720" s="161" t="s">
        <v>88</v>
      </c>
      <c r="AV720" s="13" t="s">
        <v>88</v>
      </c>
      <c r="AW720" s="13" t="s">
        <v>35</v>
      </c>
      <c r="AX720" s="13" t="s">
        <v>79</v>
      </c>
      <c r="AY720" s="161" t="s">
        <v>317</v>
      </c>
    </row>
    <row r="721" spans="2:51" s="15" customFormat="1" ht="11.25">
      <c r="B721" s="174"/>
      <c r="D721" s="154" t="s">
        <v>323</v>
      </c>
      <c r="E721" s="175" t="s">
        <v>857</v>
      </c>
      <c r="F721" s="176" t="s">
        <v>334</v>
      </c>
      <c r="H721" s="177">
        <v>10</v>
      </c>
      <c r="I721" s="178"/>
      <c r="L721" s="174"/>
      <c r="M721" s="179"/>
      <c r="T721" s="180"/>
      <c r="AT721" s="175" t="s">
        <v>323</v>
      </c>
      <c r="AU721" s="175" t="s">
        <v>88</v>
      </c>
      <c r="AV721" s="15" t="s">
        <v>219</v>
      </c>
      <c r="AW721" s="15" t="s">
        <v>35</v>
      </c>
      <c r="AX721" s="15" t="s">
        <v>21</v>
      </c>
      <c r="AY721" s="175" t="s">
        <v>317</v>
      </c>
    </row>
    <row r="722" spans="2:65" s="1" customFormat="1" ht="24.2" customHeight="1">
      <c r="B722" s="32"/>
      <c r="C722" s="139" t="s">
        <v>858</v>
      </c>
      <c r="D722" s="139" t="s">
        <v>319</v>
      </c>
      <c r="E722" s="140" t="s">
        <v>859</v>
      </c>
      <c r="F722" s="141" t="s">
        <v>860</v>
      </c>
      <c r="G722" s="142" t="s">
        <v>861</v>
      </c>
      <c r="H722" s="143">
        <v>1</v>
      </c>
      <c r="I722" s="144"/>
      <c r="J722" s="145">
        <f>ROUND(I722*H722,1)</f>
        <v>0</v>
      </c>
      <c r="K722" s="146"/>
      <c r="L722" s="32"/>
      <c r="M722" s="147" t="s">
        <v>1</v>
      </c>
      <c r="N722" s="148" t="s">
        <v>44</v>
      </c>
      <c r="P722" s="149">
        <f>O722*H722</f>
        <v>0</v>
      </c>
      <c r="Q722" s="149">
        <v>0.00018</v>
      </c>
      <c r="R722" s="149">
        <f>Q722*H722</f>
        <v>0.00018</v>
      </c>
      <c r="S722" s="149">
        <v>0</v>
      </c>
      <c r="T722" s="150">
        <f>S722*H722</f>
        <v>0</v>
      </c>
      <c r="AR722" s="151" t="s">
        <v>219</v>
      </c>
      <c r="AT722" s="151" t="s">
        <v>319</v>
      </c>
      <c r="AU722" s="151" t="s">
        <v>88</v>
      </c>
      <c r="AY722" s="17" t="s">
        <v>317</v>
      </c>
      <c r="BE722" s="152">
        <f>IF(N722="základní",J722,0)</f>
        <v>0</v>
      </c>
      <c r="BF722" s="152">
        <f>IF(N722="snížená",J722,0)</f>
        <v>0</v>
      </c>
      <c r="BG722" s="152">
        <f>IF(N722="zákl. přenesená",J722,0)</f>
        <v>0</v>
      </c>
      <c r="BH722" s="152">
        <f>IF(N722="sníž. přenesená",J722,0)</f>
        <v>0</v>
      </c>
      <c r="BI722" s="152">
        <f>IF(N722="nulová",J722,0)</f>
        <v>0</v>
      </c>
      <c r="BJ722" s="17" t="s">
        <v>21</v>
      </c>
      <c r="BK722" s="152">
        <f>ROUND(I722*H722,1)</f>
        <v>0</v>
      </c>
      <c r="BL722" s="17" t="s">
        <v>219</v>
      </c>
      <c r="BM722" s="151" t="s">
        <v>862</v>
      </c>
    </row>
    <row r="723" spans="2:51" s="12" customFormat="1" ht="11.25">
      <c r="B723" s="153"/>
      <c r="D723" s="154" t="s">
        <v>323</v>
      </c>
      <c r="E723" s="155" t="s">
        <v>1</v>
      </c>
      <c r="F723" s="156" t="s">
        <v>325</v>
      </c>
      <c r="H723" s="155" t="s">
        <v>1</v>
      </c>
      <c r="I723" s="157"/>
      <c r="L723" s="153"/>
      <c r="M723" s="158"/>
      <c r="T723" s="159"/>
      <c r="AT723" s="155" t="s">
        <v>323</v>
      </c>
      <c r="AU723" s="155" t="s">
        <v>88</v>
      </c>
      <c r="AV723" s="12" t="s">
        <v>21</v>
      </c>
      <c r="AW723" s="12" t="s">
        <v>35</v>
      </c>
      <c r="AX723" s="12" t="s">
        <v>79</v>
      </c>
      <c r="AY723" s="155" t="s">
        <v>317</v>
      </c>
    </row>
    <row r="724" spans="2:51" s="13" customFormat="1" ht="11.25">
      <c r="B724" s="160"/>
      <c r="D724" s="154" t="s">
        <v>323</v>
      </c>
      <c r="E724" s="161" t="s">
        <v>1</v>
      </c>
      <c r="F724" s="162" t="s">
        <v>21</v>
      </c>
      <c r="H724" s="163">
        <v>1</v>
      </c>
      <c r="I724" s="164"/>
      <c r="L724" s="160"/>
      <c r="M724" s="165"/>
      <c r="T724" s="166"/>
      <c r="AT724" s="161" t="s">
        <v>323</v>
      </c>
      <c r="AU724" s="161" t="s">
        <v>88</v>
      </c>
      <c r="AV724" s="13" t="s">
        <v>88</v>
      </c>
      <c r="AW724" s="13" t="s">
        <v>35</v>
      </c>
      <c r="AX724" s="13" t="s">
        <v>79</v>
      </c>
      <c r="AY724" s="161" t="s">
        <v>317</v>
      </c>
    </row>
    <row r="725" spans="2:51" s="15" customFormat="1" ht="11.25">
      <c r="B725" s="174"/>
      <c r="D725" s="154" t="s">
        <v>323</v>
      </c>
      <c r="E725" s="175" t="s">
        <v>1</v>
      </c>
      <c r="F725" s="176" t="s">
        <v>334</v>
      </c>
      <c r="H725" s="177">
        <v>1</v>
      </c>
      <c r="I725" s="178"/>
      <c r="L725" s="174"/>
      <c r="M725" s="179"/>
      <c r="T725" s="180"/>
      <c r="AT725" s="175" t="s">
        <v>323</v>
      </c>
      <c r="AU725" s="175" t="s">
        <v>88</v>
      </c>
      <c r="AV725" s="15" t="s">
        <v>219</v>
      </c>
      <c r="AW725" s="15" t="s">
        <v>35</v>
      </c>
      <c r="AX725" s="15" t="s">
        <v>21</v>
      </c>
      <c r="AY725" s="175" t="s">
        <v>317</v>
      </c>
    </row>
    <row r="726" spans="2:65" s="1" customFormat="1" ht="24.2" customHeight="1">
      <c r="B726" s="32"/>
      <c r="C726" s="139" t="s">
        <v>863</v>
      </c>
      <c r="D726" s="139" t="s">
        <v>319</v>
      </c>
      <c r="E726" s="140" t="s">
        <v>864</v>
      </c>
      <c r="F726" s="141" t="s">
        <v>865</v>
      </c>
      <c r="G726" s="142" t="s">
        <v>861</v>
      </c>
      <c r="H726" s="143">
        <v>38</v>
      </c>
      <c r="I726" s="144"/>
      <c r="J726" s="145">
        <f>ROUND(I726*H726,1)</f>
        <v>0</v>
      </c>
      <c r="K726" s="146"/>
      <c r="L726" s="32"/>
      <c r="M726" s="147" t="s">
        <v>1</v>
      </c>
      <c r="N726" s="148" t="s">
        <v>44</v>
      </c>
      <c r="P726" s="149">
        <f>O726*H726</f>
        <v>0</v>
      </c>
      <c r="Q726" s="149">
        <v>0.00031</v>
      </c>
      <c r="R726" s="149">
        <f>Q726*H726</f>
        <v>0.01178</v>
      </c>
      <c r="S726" s="149">
        <v>0</v>
      </c>
      <c r="T726" s="150">
        <f>S726*H726</f>
        <v>0</v>
      </c>
      <c r="AR726" s="151" t="s">
        <v>219</v>
      </c>
      <c r="AT726" s="151" t="s">
        <v>319</v>
      </c>
      <c r="AU726" s="151" t="s">
        <v>88</v>
      </c>
      <c r="AY726" s="17" t="s">
        <v>317</v>
      </c>
      <c r="BE726" s="152">
        <f>IF(N726="základní",J726,0)</f>
        <v>0</v>
      </c>
      <c r="BF726" s="152">
        <f>IF(N726="snížená",J726,0)</f>
        <v>0</v>
      </c>
      <c r="BG726" s="152">
        <f>IF(N726="zákl. přenesená",J726,0)</f>
        <v>0</v>
      </c>
      <c r="BH726" s="152">
        <f>IF(N726="sníž. přenesená",J726,0)</f>
        <v>0</v>
      </c>
      <c r="BI726" s="152">
        <f>IF(N726="nulová",J726,0)</f>
        <v>0</v>
      </c>
      <c r="BJ726" s="17" t="s">
        <v>21</v>
      </c>
      <c r="BK726" s="152">
        <f>ROUND(I726*H726,1)</f>
        <v>0</v>
      </c>
      <c r="BL726" s="17" t="s">
        <v>219</v>
      </c>
      <c r="BM726" s="151" t="s">
        <v>866</v>
      </c>
    </row>
    <row r="727" spans="2:51" s="12" customFormat="1" ht="11.25">
      <c r="B727" s="153"/>
      <c r="D727" s="154" t="s">
        <v>323</v>
      </c>
      <c r="E727" s="155" t="s">
        <v>1</v>
      </c>
      <c r="F727" s="156" t="s">
        <v>325</v>
      </c>
      <c r="H727" s="155" t="s">
        <v>1</v>
      </c>
      <c r="I727" s="157"/>
      <c r="L727" s="153"/>
      <c r="M727" s="158"/>
      <c r="T727" s="159"/>
      <c r="AT727" s="155" t="s">
        <v>323</v>
      </c>
      <c r="AU727" s="155" t="s">
        <v>88</v>
      </c>
      <c r="AV727" s="12" t="s">
        <v>21</v>
      </c>
      <c r="AW727" s="12" t="s">
        <v>35</v>
      </c>
      <c r="AX727" s="12" t="s">
        <v>79</v>
      </c>
      <c r="AY727" s="155" t="s">
        <v>317</v>
      </c>
    </row>
    <row r="728" spans="2:51" s="13" customFormat="1" ht="11.25">
      <c r="B728" s="160"/>
      <c r="D728" s="154" t="s">
        <v>323</v>
      </c>
      <c r="E728" s="161" t="s">
        <v>1</v>
      </c>
      <c r="F728" s="162" t="s">
        <v>867</v>
      </c>
      <c r="H728" s="163">
        <v>16</v>
      </c>
      <c r="I728" s="164"/>
      <c r="L728" s="160"/>
      <c r="M728" s="165"/>
      <c r="T728" s="166"/>
      <c r="AT728" s="161" t="s">
        <v>323</v>
      </c>
      <c r="AU728" s="161" t="s">
        <v>88</v>
      </c>
      <c r="AV728" s="13" t="s">
        <v>88</v>
      </c>
      <c r="AW728" s="13" t="s">
        <v>35</v>
      </c>
      <c r="AX728" s="13" t="s">
        <v>79</v>
      </c>
      <c r="AY728" s="161" t="s">
        <v>317</v>
      </c>
    </row>
    <row r="729" spans="2:51" s="12" customFormat="1" ht="11.25">
      <c r="B729" s="153"/>
      <c r="D729" s="154" t="s">
        <v>323</v>
      </c>
      <c r="E729" s="155" t="s">
        <v>1</v>
      </c>
      <c r="F729" s="156" t="s">
        <v>362</v>
      </c>
      <c r="H729" s="155" t="s">
        <v>1</v>
      </c>
      <c r="I729" s="157"/>
      <c r="L729" s="153"/>
      <c r="M729" s="158"/>
      <c r="T729" s="159"/>
      <c r="AT729" s="155" t="s">
        <v>323</v>
      </c>
      <c r="AU729" s="155" t="s">
        <v>88</v>
      </c>
      <c r="AV729" s="12" t="s">
        <v>21</v>
      </c>
      <c r="AW729" s="12" t="s">
        <v>35</v>
      </c>
      <c r="AX729" s="12" t="s">
        <v>79</v>
      </c>
      <c r="AY729" s="155" t="s">
        <v>317</v>
      </c>
    </row>
    <row r="730" spans="2:51" s="13" customFormat="1" ht="11.25">
      <c r="B730" s="160"/>
      <c r="D730" s="154" t="s">
        <v>323</v>
      </c>
      <c r="E730" s="161" t="s">
        <v>1</v>
      </c>
      <c r="F730" s="162" t="s">
        <v>26</v>
      </c>
      <c r="H730" s="163">
        <v>5</v>
      </c>
      <c r="I730" s="164"/>
      <c r="L730" s="160"/>
      <c r="M730" s="165"/>
      <c r="T730" s="166"/>
      <c r="AT730" s="161" t="s">
        <v>323</v>
      </c>
      <c r="AU730" s="161" t="s">
        <v>88</v>
      </c>
      <c r="AV730" s="13" t="s">
        <v>88</v>
      </c>
      <c r="AW730" s="13" t="s">
        <v>35</v>
      </c>
      <c r="AX730" s="13" t="s">
        <v>79</v>
      </c>
      <c r="AY730" s="161" t="s">
        <v>317</v>
      </c>
    </row>
    <row r="731" spans="2:51" s="12" customFormat="1" ht="11.25">
      <c r="B731" s="153"/>
      <c r="D731" s="154" t="s">
        <v>323</v>
      </c>
      <c r="E731" s="155" t="s">
        <v>1</v>
      </c>
      <c r="F731" s="156" t="s">
        <v>365</v>
      </c>
      <c r="H731" s="155" t="s">
        <v>1</v>
      </c>
      <c r="I731" s="157"/>
      <c r="L731" s="153"/>
      <c r="M731" s="158"/>
      <c r="T731" s="159"/>
      <c r="AT731" s="155" t="s">
        <v>323</v>
      </c>
      <c r="AU731" s="155" t="s">
        <v>88</v>
      </c>
      <c r="AV731" s="12" t="s">
        <v>21</v>
      </c>
      <c r="AW731" s="12" t="s">
        <v>35</v>
      </c>
      <c r="AX731" s="12" t="s">
        <v>79</v>
      </c>
      <c r="AY731" s="155" t="s">
        <v>317</v>
      </c>
    </row>
    <row r="732" spans="2:51" s="13" customFormat="1" ht="11.25">
      <c r="B732" s="160"/>
      <c r="D732" s="154" t="s">
        <v>323</v>
      </c>
      <c r="E732" s="161" t="s">
        <v>1</v>
      </c>
      <c r="F732" s="162" t="s">
        <v>88</v>
      </c>
      <c r="H732" s="163">
        <v>2</v>
      </c>
      <c r="I732" s="164"/>
      <c r="L732" s="160"/>
      <c r="M732" s="165"/>
      <c r="T732" s="166"/>
      <c r="AT732" s="161" t="s">
        <v>323</v>
      </c>
      <c r="AU732" s="161" t="s">
        <v>88</v>
      </c>
      <c r="AV732" s="13" t="s">
        <v>88</v>
      </c>
      <c r="AW732" s="13" t="s">
        <v>35</v>
      </c>
      <c r="AX732" s="13" t="s">
        <v>79</v>
      </c>
      <c r="AY732" s="161" t="s">
        <v>317</v>
      </c>
    </row>
    <row r="733" spans="2:51" s="12" customFormat="1" ht="11.25">
      <c r="B733" s="153"/>
      <c r="D733" s="154" t="s">
        <v>323</v>
      </c>
      <c r="E733" s="155" t="s">
        <v>1</v>
      </c>
      <c r="F733" s="156" t="s">
        <v>368</v>
      </c>
      <c r="H733" s="155" t="s">
        <v>1</v>
      </c>
      <c r="I733" s="157"/>
      <c r="L733" s="153"/>
      <c r="M733" s="158"/>
      <c r="T733" s="159"/>
      <c r="AT733" s="155" t="s">
        <v>323</v>
      </c>
      <c r="AU733" s="155" t="s">
        <v>88</v>
      </c>
      <c r="AV733" s="12" t="s">
        <v>21</v>
      </c>
      <c r="AW733" s="12" t="s">
        <v>35</v>
      </c>
      <c r="AX733" s="12" t="s">
        <v>79</v>
      </c>
      <c r="AY733" s="155" t="s">
        <v>317</v>
      </c>
    </row>
    <row r="734" spans="2:51" s="13" customFormat="1" ht="11.25">
      <c r="B734" s="160"/>
      <c r="D734" s="154" t="s">
        <v>323</v>
      </c>
      <c r="E734" s="161" t="s">
        <v>1</v>
      </c>
      <c r="F734" s="162" t="s">
        <v>190</v>
      </c>
      <c r="H734" s="163">
        <v>3</v>
      </c>
      <c r="I734" s="164"/>
      <c r="L734" s="160"/>
      <c r="M734" s="165"/>
      <c r="T734" s="166"/>
      <c r="AT734" s="161" t="s">
        <v>323</v>
      </c>
      <c r="AU734" s="161" t="s">
        <v>88</v>
      </c>
      <c r="AV734" s="13" t="s">
        <v>88</v>
      </c>
      <c r="AW734" s="13" t="s">
        <v>35</v>
      </c>
      <c r="AX734" s="13" t="s">
        <v>79</v>
      </c>
      <c r="AY734" s="161" t="s">
        <v>317</v>
      </c>
    </row>
    <row r="735" spans="2:51" s="12" customFormat="1" ht="11.25">
      <c r="B735" s="153"/>
      <c r="D735" s="154" t="s">
        <v>323</v>
      </c>
      <c r="E735" s="155" t="s">
        <v>1</v>
      </c>
      <c r="F735" s="156" t="s">
        <v>331</v>
      </c>
      <c r="H735" s="155" t="s">
        <v>1</v>
      </c>
      <c r="I735" s="157"/>
      <c r="L735" s="153"/>
      <c r="M735" s="158"/>
      <c r="T735" s="159"/>
      <c r="AT735" s="155" t="s">
        <v>323</v>
      </c>
      <c r="AU735" s="155" t="s">
        <v>88</v>
      </c>
      <c r="AV735" s="12" t="s">
        <v>21</v>
      </c>
      <c r="AW735" s="12" t="s">
        <v>35</v>
      </c>
      <c r="AX735" s="12" t="s">
        <v>79</v>
      </c>
      <c r="AY735" s="155" t="s">
        <v>317</v>
      </c>
    </row>
    <row r="736" spans="2:51" s="13" customFormat="1" ht="11.25">
      <c r="B736" s="160"/>
      <c r="D736" s="154" t="s">
        <v>323</v>
      </c>
      <c r="E736" s="161" t="s">
        <v>1</v>
      </c>
      <c r="F736" s="162" t="s">
        <v>422</v>
      </c>
      <c r="H736" s="163">
        <v>12</v>
      </c>
      <c r="I736" s="164"/>
      <c r="L736" s="160"/>
      <c r="M736" s="165"/>
      <c r="T736" s="166"/>
      <c r="AT736" s="161" t="s">
        <v>323</v>
      </c>
      <c r="AU736" s="161" t="s">
        <v>88</v>
      </c>
      <c r="AV736" s="13" t="s">
        <v>88</v>
      </c>
      <c r="AW736" s="13" t="s">
        <v>35</v>
      </c>
      <c r="AX736" s="13" t="s">
        <v>79</v>
      </c>
      <c r="AY736" s="161" t="s">
        <v>317</v>
      </c>
    </row>
    <row r="737" spans="2:51" s="15" customFormat="1" ht="11.25">
      <c r="B737" s="174"/>
      <c r="D737" s="154" t="s">
        <v>323</v>
      </c>
      <c r="E737" s="175" t="s">
        <v>1</v>
      </c>
      <c r="F737" s="176" t="s">
        <v>334</v>
      </c>
      <c r="H737" s="177">
        <v>38</v>
      </c>
      <c r="I737" s="178"/>
      <c r="L737" s="174"/>
      <c r="M737" s="179"/>
      <c r="T737" s="180"/>
      <c r="AT737" s="175" t="s">
        <v>323</v>
      </c>
      <c r="AU737" s="175" t="s">
        <v>88</v>
      </c>
      <c r="AV737" s="15" t="s">
        <v>219</v>
      </c>
      <c r="AW737" s="15" t="s">
        <v>35</v>
      </c>
      <c r="AX737" s="15" t="s">
        <v>21</v>
      </c>
      <c r="AY737" s="175" t="s">
        <v>317</v>
      </c>
    </row>
    <row r="738" spans="2:65" s="1" customFormat="1" ht="24.2" customHeight="1">
      <c r="B738" s="32"/>
      <c r="C738" s="139" t="s">
        <v>868</v>
      </c>
      <c r="D738" s="139" t="s">
        <v>319</v>
      </c>
      <c r="E738" s="140" t="s">
        <v>869</v>
      </c>
      <c r="F738" s="141" t="s">
        <v>870</v>
      </c>
      <c r="G738" s="142" t="s">
        <v>506</v>
      </c>
      <c r="H738" s="143">
        <v>19</v>
      </c>
      <c r="I738" s="144"/>
      <c r="J738" s="145">
        <f>ROUND(I738*H738,1)</f>
        <v>0</v>
      </c>
      <c r="K738" s="146"/>
      <c r="L738" s="32"/>
      <c r="M738" s="147" t="s">
        <v>1</v>
      </c>
      <c r="N738" s="148" t="s">
        <v>44</v>
      </c>
      <c r="P738" s="149">
        <f>O738*H738</f>
        <v>0</v>
      </c>
      <c r="Q738" s="149">
        <v>0.4208</v>
      </c>
      <c r="R738" s="149">
        <f>Q738*H738</f>
        <v>7.9952000000000005</v>
      </c>
      <c r="S738" s="149">
        <v>0</v>
      </c>
      <c r="T738" s="150">
        <f>S738*H738</f>
        <v>0</v>
      </c>
      <c r="AR738" s="151" t="s">
        <v>219</v>
      </c>
      <c r="AT738" s="151" t="s">
        <v>319</v>
      </c>
      <c r="AU738" s="151" t="s">
        <v>88</v>
      </c>
      <c r="AY738" s="17" t="s">
        <v>317</v>
      </c>
      <c r="BE738" s="152">
        <f>IF(N738="základní",J738,0)</f>
        <v>0</v>
      </c>
      <c r="BF738" s="152">
        <f>IF(N738="snížená",J738,0)</f>
        <v>0</v>
      </c>
      <c r="BG738" s="152">
        <f>IF(N738="zákl. přenesená",J738,0)</f>
        <v>0</v>
      </c>
      <c r="BH738" s="152">
        <f>IF(N738="sníž. přenesená",J738,0)</f>
        <v>0</v>
      </c>
      <c r="BI738" s="152">
        <f>IF(N738="nulová",J738,0)</f>
        <v>0</v>
      </c>
      <c r="BJ738" s="17" t="s">
        <v>21</v>
      </c>
      <c r="BK738" s="152">
        <f>ROUND(I738*H738,1)</f>
        <v>0</v>
      </c>
      <c r="BL738" s="17" t="s">
        <v>219</v>
      </c>
      <c r="BM738" s="151" t="s">
        <v>871</v>
      </c>
    </row>
    <row r="739" spans="2:51" s="12" customFormat="1" ht="11.25">
      <c r="B739" s="153"/>
      <c r="D739" s="154" t="s">
        <v>323</v>
      </c>
      <c r="E739" s="155" t="s">
        <v>1</v>
      </c>
      <c r="F739" s="156" t="s">
        <v>348</v>
      </c>
      <c r="H739" s="155" t="s">
        <v>1</v>
      </c>
      <c r="I739" s="157"/>
      <c r="L739" s="153"/>
      <c r="M739" s="158"/>
      <c r="T739" s="159"/>
      <c r="AT739" s="155" t="s">
        <v>323</v>
      </c>
      <c r="AU739" s="155" t="s">
        <v>88</v>
      </c>
      <c r="AV739" s="12" t="s">
        <v>21</v>
      </c>
      <c r="AW739" s="12" t="s">
        <v>35</v>
      </c>
      <c r="AX739" s="12" t="s">
        <v>79</v>
      </c>
      <c r="AY739" s="155" t="s">
        <v>317</v>
      </c>
    </row>
    <row r="740" spans="2:51" s="12" customFormat="1" ht="11.25">
      <c r="B740" s="153"/>
      <c r="D740" s="154" t="s">
        <v>323</v>
      </c>
      <c r="E740" s="155" t="s">
        <v>1</v>
      </c>
      <c r="F740" s="156" t="s">
        <v>426</v>
      </c>
      <c r="H740" s="155" t="s">
        <v>1</v>
      </c>
      <c r="I740" s="157"/>
      <c r="L740" s="153"/>
      <c r="M740" s="158"/>
      <c r="T740" s="159"/>
      <c r="AT740" s="155" t="s">
        <v>323</v>
      </c>
      <c r="AU740" s="155" t="s">
        <v>88</v>
      </c>
      <c r="AV740" s="12" t="s">
        <v>21</v>
      </c>
      <c r="AW740" s="12" t="s">
        <v>35</v>
      </c>
      <c r="AX740" s="12" t="s">
        <v>79</v>
      </c>
      <c r="AY740" s="155" t="s">
        <v>317</v>
      </c>
    </row>
    <row r="741" spans="2:51" s="13" customFormat="1" ht="11.25">
      <c r="B741" s="160"/>
      <c r="D741" s="154" t="s">
        <v>323</v>
      </c>
      <c r="E741" s="161" t="s">
        <v>1</v>
      </c>
      <c r="F741" s="162" t="s">
        <v>872</v>
      </c>
      <c r="H741" s="163">
        <v>13</v>
      </c>
      <c r="I741" s="164"/>
      <c r="L741" s="160"/>
      <c r="M741" s="165"/>
      <c r="T741" s="166"/>
      <c r="AT741" s="161" t="s">
        <v>323</v>
      </c>
      <c r="AU741" s="161" t="s">
        <v>88</v>
      </c>
      <c r="AV741" s="13" t="s">
        <v>88</v>
      </c>
      <c r="AW741" s="13" t="s">
        <v>35</v>
      </c>
      <c r="AX741" s="13" t="s">
        <v>79</v>
      </c>
      <c r="AY741" s="161" t="s">
        <v>317</v>
      </c>
    </row>
    <row r="742" spans="2:51" s="13" customFormat="1" ht="11.25">
      <c r="B742" s="160"/>
      <c r="D742" s="154" t="s">
        <v>323</v>
      </c>
      <c r="E742" s="161" t="s">
        <v>1</v>
      </c>
      <c r="F742" s="162" t="s">
        <v>873</v>
      </c>
      <c r="H742" s="163">
        <v>5</v>
      </c>
      <c r="I742" s="164"/>
      <c r="L742" s="160"/>
      <c r="M742" s="165"/>
      <c r="T742" s="166"/>
      <c r="AT742" s="161" t="s">
        <v>323</v>
      </c>
      <c r="AU742" s="161" t="s">
        <v>88</v>
      </c>
      <c r="AV742" s="13" t="s">
        <v>88</v>
      </c>
      <c r="AW742" s="13" t="s">
        <v>35</v>
      </c>
      <c r="AX742" s="13" t="s">
        <v>79</v>
      </c>
      <c r="AY742" s="161" t="s">
        <v>317</v>
      </c>
    </row>
    <row r="743" spans="2:51" s="13" customFormat="1" ht="11.25">
      <c r="B743" s="160"/>
      <c r="D743" s="154" t="s">
        <v>323</v>
      </c>
      <c r="E743" s="161" t="s">
        <v>1</v>
      </c>
      <c r="F743" s="162" t="s">
        <v>874</v>
      </c>
      <c r="H743" s="163">
        <v>1</v>
      </c>
      <c r="I743" s="164"/>
      <c r="L743" s="160"/>
      <c r="M743" s="165"/>
      <c r="T743" s="166"/>
      <c r="AT743" s="161" t="s">
        <v>323</v>
      </c>
      <c r="AU743" s="161" t="s">
        <v>88</v>
      </c>
      <c r="AV743" s="13" t="s">
        <v>88</v>
      </c>
      <c r="AW743" s="13" t="s">
        <v>35</v>
      </c>
      <c r="AX743" s="13" t="s">
        <v>79</v>
      </c>
      <c r="AY743" s="161" t="s">
        <v>317</v>
      </c>
    </row>
    <row r="744" spans="2:51" s="15" customFormat="1" ht="11.25">
      <c r="B744" s="174"/>
      <c r="D744" s="154" t="s">
        <v>323</v>
      </c>
      <c r="E744" s="175" t="s">
        <v>1</v>
      </c>
      <c r="F744" s="176" t="s">
        <v>334</v>
      </c>
      <c r="H744" s="177">
        <v>19</v>
      </c>
      <c r="I744" s="178"/>
      <c r="L744" s="174"/>
      <c r="M744" s="179"/>
      <c r="T744" s="180"/>
      <c r="AT744" s="175" t="s">
        <v>323</v>
      </c>
      <c r="AU744" s="175" t="s">
        <v>88</v>
      </c>
      <c r="AV744" s="15" t="s">
        <v>219</v>
      </c>
      <c r="AW744" s="15" t="s">
        <v>35</v>
      </c>
      <c r="AX744" s="15" t="s">
        <v>21</v>
      </c>
      <c r="AY744" s="175" t="s">
        <v>317</v>
      </c>
    </row>
    <row r="745" spans="2:65" s="1" customFormat="1" ht="24.2" customHeight="1">
      <c r="B745" s="32"/>
      <c r="C745" s="139" t="s">
        <v>875</v>
      </c>
      <c r="D745" s="139" t="s">
        <v>319</v>
      </c>
      <c r="E745" s="140" t="s">
        <v>876</v>
      </c>
      <c r="F745" s="141" t="s">
        <v>877</v>
      </c>
      <c r="G745" s="142" t="s">
        <v>199</v>
      </c>
      <c r="H745" s="143">
        <v>12</v>
      </c>
      <c r="I745" s="144"/>
      <c r="J745" s="145">
        <f>ROUND(I745*H745,1)</f>
        <v>0</v>
      </c>
      <c r="K745" s="146"/>
      <c r="L745" s="32"/>
      <c r="M745" s="147" t="s">
        <v>1</v>
      </c>
      <c r="N745" s="148" t="s">
        <v>44</v>
      </c>
      <c r="P745" s="149">
        <f>O745*H745</f>
        <v>0</v>
      </c>
      <c r="Q745" s="149">
        <v>0.2</v>
      </c>
      <c r="R745" s="149">
        <f>Q745*H745</f>
        <v>2.4000000000000004</v>
      </c>
      <c r="S745" s="149">
        <v>0</v>
      </c>
      <c r="T745" s="150">
        <f>S745*H745</f>
        <v>0</v>
      </c>
      <c r="AR745" s="151" t="s">
        <v>219</v>
      </c>
      <c r="AT745" s="151" t="s">
        <v>319</v>
      </c>
      <c r="AU745" s="151" t="s">
        <v>88</v>
      </c>
      <c r="AY745" s="17" t="s">
        <v>317</v>
      </c>
      <c r="BE745" s="152">
        <f>IF(N745="základní",J745,0)</f>
        <v>0</v>
      </c>
      <c r="BF745" s="152">
        <f>IF(N745="snížená",J745,0)</f>
        <v>0</v>
      </c>
      <c r="BG745" s="152">
        <f>IF(N745="zákl. přenesená",J745,0)</f>
        <v>0</v>
      </c>
      <c r="BH745" s="152">
        <f>IF(N745="sníž. přenesená",J745,0)</f>
        <v>0</v>
      </c>
      <c r="BI745" s="152">
        <f>IF(N745="nulová",J745,0)</f>
        <v>0</v>
      </c>
      <c r="BJ745" s="17" t="s">
        <v>21</v>
      </c>
      <c r="BK745" s="152">
        <f>ROUND(I745*H745,1)</f>
        <v>0</v>
      </c>
      <c r="BL745" s="17" t="s">
        <v>219</v>
      </c>
      <c r="BM745" s="151" t="s">
        <v>878</v>
      </c>
    </row>
    <row r="746" spans="2:51" s="13" customFormat="1" ht="11.25">
      <c r="B746" s="160"/>
      <c r="D746" s="154" t="s">
        <v>323</v>
      </c>
      <c r="E746" s="161" t="s">
        <v>1</v>
      </c>
      <c r="F746" s="162" t="s">
        <v>879</v>
      </c>
      <c r="H746" s="163">
        <v>12</v>
      </c>
      <c r="I746" s="164"/>
      <c r="L746" s="160"/>
      <c r="M746" s="165"/>
      <c r="T746" s="166"/>
      <c r="AT746" s="161" t="s">
        <v>323</v>
      </c>
      <c r="AU746" s="161" t="s">
        <v>88</v>
      </c>
      <c r="AV746" s="13" t="s">
        <v>88</v>
      </c>
      <c r="AW746" s="13" t="s">
        <v>35</v>
      </c>
      <c r="AX746" s="13" t="s">
        <v>79</v>
      </c>
      <c r="AY746" s="161" t="s">
        <v>317</v>
      </c>
    </row>
    <row r="747" spans="2:51" s="15" customFormat="1" ht="11.25">
      <c r="B747" s="174"/>
      <c r="D747" s="154" t="s">
        <v>323</v>
      </c>
      <c r="E747" s="175" t="s">
        <v>1</v>
      </c>
      <c r="F747" s="176" t="s">
        <v>334</v>
      </c>
      <c r="H747" s="177">
        <v>12</v>
      </c>
      <c r="I747" s="178"/>
      <c r="L747" s="174"/>
      <c r="M747" s="179"/>
      <c r="T747" s="180"/>
      <c r="AT747" s="175" t="s">
        <v>323</v>
      </c>
      <c r="AU747" s="175" t="s">
        <v>88</v>
      </c>
      <c r="AV747" s="15" t="s">
        <v>219</v>
      </c>
      <c r="AW747" s="15" t="s">
        <v>35</v>
      </c>
      <c r="AX747" s="15" t="s">
        <v>21</v>
      </c>
      <c r="AY747" s="175" t="s">
        <v>317</v>
      </c>
    </row>
    <row r="748" spans="2:63" s="11" customFormat="1" ht="22.9" customHeight="1">
      <c r="B748" s="127"/>
      <c r="D748" s="128" t="s">
        <v>78</v>
      </c>
      <c r="E748" s="137" t="s">
        <v>408</v>
      </c>
      <c r="F748" s="137" t="s">
        <v>880</v>
      </c>
      <c r="I748" s="130"/>
      <c r="J748" s="138">
        <f>BK748</f>
        <v>0</v>
      </c>
      <c r="L748" s="127"/>
      <c r="M748" s="132"/>
      <c r="P748" s="133">
        <f>SUM(P749:P813)</f>
        <v>0</v>
      </c>
      <c r="R748" s="133">
        <f>SUM(R749:R813)</f>
        <v>0</v>
      </c>
      <c r="T748" s="134">
        <f>SUM(T749:T813)</f>
        <v>37.77872</v>
      </c>
      <c r="AR748" s="128" t="s">
        <v>21</v>
      </c>
      <c r="AT748" s="135" t="s">
        <v>78</v>
      </c>
      <c r="AU748" s="135" t="s">
        <v>21</v>
      </c>
      <c r="AY748" s="128" t="s">
        <v>317</v>
      </c>
      <c r="BK748" s="136">
        <f>SUM(BK749:BK813)</f>
        <v>0</v>
      </c>
    </row>
    <row r="749" spans="2:65" s="1" customFormat="1" ht="33" customHeight="1">
      <c r="B749" s="32"/>
      <c r="C749" s="139" t="s">
        <v>881</v>
      </c>
      <c r="D749" s="139" t="s">
        <v>319</v>
      </c>
      <c r="E749" s="140" t="s">
        <v>882</v>
      </c>
      <c r="F749" s="141" t="s">
        <v>883</v>
      </c>
      <c r="G749" s="142" t="s">
        <v>172</v>
      </c>
      <c r="H749" s="143">
        <v>945.707</v>
      </c>
      <c r="I749" s="144"/>
      <c r="J749" s="145">
        <f>ROUND(I749*H749,1)</f>
        <v>0</v>
      </c>
      <c r="K749" s="146"/>
      <c r="L749" s="32"/>
      <c r="M749" s="147" t="s">
        <v>1</v>
      </c>
      <c r="N749" s="148" t="s">
        <v>44</v>
      </c>
      <c r="P749" s="149">
        <f>O749*H749</f>
        <v>0</v>
      </c>
      <c r="Q749" s="149">
        <v>0</v>
      </c>
      <c r="R749" s="149">
        <f>Q749*H749</f>
        <v>0</v>
      </c>
      <c r="S749" s="149">
        <v>0</v>
      </c>
      <c r="T749" s="150">
        <f>S749*H749</f>
        <v>0</v>
      </c>
      <c r="AR749" s="151" t="s">
        <v>219</v>
      </c>
      <c r="AT749" s="151" t="s">
        <v>319</v>
      </c>
      <c r="AU749" s="151" t="s">
        <v>88</v>
      </c>
      <c r="AY749" s="17" t="s">
        <v>317</v>
      </c>
      <c r="BE749" s="152">
        <f>IF(N749="základní",J749,0)</f>
        <v>0</v>
      </c>
      <c r="BF749" s="152">
        <f>IF(N749="snížená",J749,0)</f>
        <v>0</v>
      </c>
      <c r="BG749" s="152">
        <f>IF(N749="zákl. přenesená",J749,0)</f>
        <v>0</v>
      </c>
      <c r="BH749" s="152">
        <f>IF(N749="sníž. přenesená",J749,0)</f>
        <v>0</v>
      </c>
      <c r="BI749" s="152">
        <f>IF(N749="nulová",J749,0)</f>
        <v>0</v>
      </c>
      <c r="BJ749" s="17" t="s">
        <v>21</v>
      </c>
      <c r="BK749" s="152">
        <f>ROUND(I749*H749,1)</f>
        <v>0</v>
      </c>
      <c r="BL749" s="17" t="s">
        <v>219</v>
      </c>
      <c r="BM749" s="151" t="s">
        <v>884</v>
      </c>
    </row>
    <row r="750" spans="2:51" s="13" customFormat="1" ht="11.25">
      <c r="B750" s="160"/>
      <c r="D750" s="154" t="s">
        <v>323</v>
      </c>
      <c r="E750" s="161" t="s">
        <v>1</v>
      </c>
      <c r="F750" s="162" t="s">
        <v>885</v>
      </c>
      <c r="H750" s="163">
        <v>596.507</v>
      </c>
      <c r="I750" s="164"/>
      <c r="L750" s="160"/>
      <c r="M750" s="165"/>
      <c r="T750" s="166"/>
      <c r="AT750" s="161" t="s">
        <v>323</v>
      </c>
      <c r="AU750" s="161" t="s">
        <v>88</v>
      </c>
      <c r="AV750" s="13" t="s">
        <v>88</v>
      </c>
      <c r="AW750" s="13" t="s">
        <v>35</v>
      </c>
      <c r="AX750" s="13" t="s">
        <v>79</v>
      </c>
      <c r="AY750" s="161" t="s">
        <v>317</v>
      </c>
    </row>
    <row r="751" spans="2:51" s="13" customFormat="1" ht="11.25">
      <c r="B751" s="160"/>
      <c r="D751" s="154" t="s">
        <v>323</v>
      </c>
      <c r="E751" s="161" t="s">
        <v>1</v>
      </c>
      <c r="F751" s="162" t="s">
        <v>226</v>
      </c>
      <c r="H751" s="163">
        <v>349.2</v>
      </c>
      <c r="I751" s="164"/>
      <c r="L751" s="160"/>
      <c r="M751" s="165"/>
      <c r="T751" s="166"/>
      <c r="AT751" s="161" t="s">
        <v>323</v>
      </c>
      <c r="AU751" s="161" t="s">
        <v>88</v>
      </c>
      <c r="AV751" s="13" t="s">
        <v>88</v>
      </c>
      <c r="AW751" s="13" t="s">
        <v>35</v>
      </c>
      <c r="AX751" s="13" t="s">
        <v>79</v>
      </c>
      <c r="AY751" s="161" t="s">
        <v>317</v>
      </c>
    </row>
    <row r="752" spans="2:51" s="15" customFormat="1" ht="11.25">
      <c r="B752" s="174"/>
      <c r="D752" s="154" t="s">
        <v>323</v>
      </c>
      <c r="E752" s="175" t="s">
        <v>1</v>
      </c>
      <c r="F752" s="176" t="s">
        <v>334</v>
      </c>
      <c r="H752" s="177">
        <v>945.707</v>
      </c>
      <c r="I752" s="178"/>
      <c r="L752" s="174"/>
      <c r="M752" s="179"/>
      <c r="T752" s="180"/>
      <c r="AT752" s="175" t="s">
        <v>323</v>
      </c>
      <c r="AU752" s="175" t="s">
        <v>88</v>
      </c>
      <c r="AV752" s="15" t="s">
        <v>219</v>
      </c>
      <c r="AW752" s="15" t="s">
        <v>35</v>
      </c>
      <c r="AX752" s="15" t="s">
        <v>21</v>
      </c>
      <c r="AY752" s="175" t="s">
        <v>317</v>
      </c>
    </row>
    <row r="753" spans="2:65" s="1" customFormat="1" ht="24.2" customHeight="1">
      <c r="B753" s="32"/>
      <c r="C753" s="139" t="s">
        <v>886</v>
      </c>
      <c r="D753" s="139" t="s">
        <v>319</v>
      </c>
      <c r="E753" s="140" t="s">
        <v>887</v>
      </c>
      <c r="F753" s="141" t="s">
        <v>888</v>
      </c>
      <c r="G753" s="142" t="s">
        <v>172</v>
      </c>
      <c r="H753" s="143">
        <v>349.2</v>
      </c>
      <c r="I753" s="144"/>
      <c r="J753" s="145">
        <f>ROUND(I753*H753,1)</f>
        <v>0</v>
      </c>
      <c r="K753" s="146"/>
      <c r="L753" s="32"/>
      <c r="M753" s="147" t="s">
        <v>1</v>
      </c>
      <c r="N753" s="148" t="s">
        <v>44</v>
      </c>
      <c r="P753" s="149">
        <f>O753*H753</f>
        <v>0</v>
      </c>
      <c r="Q753" s="149">
        <v>0</v>
      </c>
      <c r="R753" s="149">
        <f>Q753*H753</f>
        <v>0</v>
      </c>
      <c r="S753" s="149">
        <v>0</v>
      </c>
      <c r="T753" s="150">
        <f>S753*H753</f>
        <v>0</v>
      </c>
      <c r="AR753" s="151" t="s">
        <v>219</v>
      </c>
      <c r="AT753" s="151" t="s">
        <v>319</v>
      </c>
      <c r="AU753" s="151" t="s">
        <v>88</v>
      </c>
      <c r="AY753" s="17" t="s">
        <v>317</v>
      </c>
      <c r="BE753" s="152">
        <f>IF(N753="základní",J753,0)</f>
        <v>0</v>
      </c>
      <c r="BF753" s="152">
        <f>IF(N753="snížená",J753,0)</f>
        <v>0</v>
      </c>
      <c r="BG753" s="152">
        <f>IF(N753="zákl. přenesená",J753,0)</f>
        <v>0</v>
      </c>
      <c r="BH753" s="152">
        <f>IF(N753="sníž. přenesená",J753,0)</f>
        <v>0</v>
      </c>
      <c r="BI753" s="152">
        <f>IF(N753="nulová",J753,0)</f>
        <v>0</v>
      </c>
      <c r="BJ753" s="17" t="s">
        <v>21</v>
      </c>
      <c r="BK753" s="152">
        <f>ROUND(I753*H753,1)</f>
        <v>0</v>
      </c>
      <c r="BL753" s="17" t="s">
        <v>219</v>
      </c>
      <c r="BM753" s="151" t="s">
        <v>889</v>
      </c>
    </row>
    <row r="754" spans="2:51" s="12" customFormat="1" ht="11.25">
      <c r="B754" s="153"/>
      <c r="D754" s="154" t="s">
        <v>323</v>
      </c>
      <c r="E754" s="155" t="s">
        <v>1</v>
      </c>
      <c r="F754" s="156" t="s">
        <v>348</v>
      </c>
      <c r="H754" s="155" t="s">
        <v>1</v>
      </c>
      <c r="I754" s="157"/>
      <c r="L754" s="153"/>
      <c r="M754" s="158"/>
      <c r="T754" s="159"/>
      <c r="AT754" s="155" t="s">
        <v>323</v>
      </c>
      <c r="AU754" s="155" t="s">
        <v>88</v>
      </c>
      <c r="AV754" s="12" t="s">
        <v>21</v>
      </c>
      <c r="AW754" s="12" t="s">
        <v>35</v>
      </c>
      <c r="AX754" s="12" t="s">
        <v>79</v>
      </c>
      <c r="AY754" s="155" t="s">
        <v>317</v>
      </c>
    </row>
    <row r="755" spans="2:51" s="13" customFormat="1" ht="11.25">
      <c r="B755" s="160"/>
      <c r="D755" s="154" t="s">
        <v>323</v>
      </c>
      <c r="E755" s="161" t="s">
        <v>1</v>
      </c>
      <c r="F755" s="162" t="s">
        <v>890</v>
      </c>
      <c r="H755" s="163">
        <v>343.2</v>
      </c>
      <c r="I755" s="164"/>
      <c r="L755" s="160"/>
      <c r="M755" s="165"/>
      <c r="T755" s="166"/>
      <c r="AT755" s="161" t="s">
        <v>323</v>
      </c>
      <c r="AU755" s="161" t="s">
        <v>88</v>
      </c>
      <c r="AV755" s="13" t="s">
        <v>88</v>
      </c>
      <c r="AW755" s="13" t="s">
        <v>35</v>
      </c>
      <c r="AX755" s="13" t="s">
        <v>79</v>
      </c>
      <c r="AY755" s="161" t="s">
        <v>317</v>
      </c>
    </row>
    <row r="756" spans="2:51" s="13" customFormat="1" ht="11.25">
      <c r="B756" s="160"/>
      <c r="D756" s="154" t="s">
        <v>323</v>
      </c>
      <c r="E756" s="161" t="s">
        <v>1</v>
      </c>
      <c r="F756" s="162" t="s">
        <v>891</v>
      </c>
      <c r="H756" s="163">
        <v>6</v>
      </c>
      <c r="I756" s="164"/>
      <c r="L756" s="160"/>
      <c r="M756" s="165"/>
      <c r="T756" s="166"/>
      <c r="AT756" s="161" t="s">
        <v>323</v>
      </c>
      <c r="AU756" s="161" t="s">
        <v>88</v>
      </c>
      <c r="AV756" s="13" t="s">
        <v>88</v>
      </c>
      <c r="AW756" s="13" t="s">
        <v>35</v>
      </c>
      <c r="AX756" s="13" t="s">
        <v>79</v>
      </c>
      <c r="AY756" s="161" t="s">
        <v>317</v>
      </c>
    </row>
    <row r="757" spans="2:51" s="15" customFormat="1" ht="11.25">
      <c r="B757" s="174"/>
      <c r="D757" s="154" t="s">
        <v>323</v>
      </c>
      <c r="E757" s="175" t="s">
        <v>226</v>
      </c>
      <c r="F757" s="176" t="s">
        <v>334</v>
      </c>
      <c r="H757" s="177">
        <v>349.2</v>
      </c>
      <c r="I757" s="178"/>
      <c r="L757" s="174"/>
      <c r="M757" s="179"/>
      <c r="T757" s="180"/>
      <c r="AT757" s="175" t="s">
        <v>323</v>
      </c>
      <c r="AU757" s="175" t="s">
        <v>88</v>
      </c>
      <c r="AV757" s="15" t="s">
        <v>219</v>
      </c>
      <c r="AW757" s="15" t="s">
        <v>35</v>
      </c>
      <c r="AX757" s="15" t="s">
        <v>21</v>
      </c>
      <c r="AY757" s="175" t="s">
        <v>317</v>
      </c>
    </row>
    <row r="758" spans="2:65" s="1" customFormat="1" ht="16.5" customHeight="1">
      <c r="B758" s="32"/>
      <c r="C758" s="139" t="s">
        <v>892</v>
      </c>
      <c r="D758" s="139" t="s">
        <v>319</v>
      </c>
      <c r="E758" s="140" t="s">
        <v>893</v>
      </c>
      <c r="F758" s="141" t="s">
        <v>894</v>
      </c>
      <c r="G758" s="142" t="s">
        <v>172</v>
      </c>
      <c r="H758" s="143">
        <v>0</v>
      </c>
      <c r="I758" s="144"/>
      <c r="J758" s="145">
        <f>ROUND(I758*H758,1)</f>
        <v>0</v>
      </c>
      <c r="K758" s="146"/>
      <c r="L758" s="32"/>
      <c r="M758" s="147" t="s">
        <v>1</v>
      </c>
      <c r="N758" s="148" t="s">
        <v>44</v>
      </c>
      <c r="P758" s="149">
        <f>O758*H758</f>
        <v>0</v>
      </c>
      <c r="Q758" s="149">
        <v>0</v>
      </c>
      <c r="R758" s="149">
        <f>Q758*H758</f>
        <v>0</v>
      </c>
      <c r="S758" s="149">
        <v>0</v>
      </c>
      <c r="T758" s="150">
        <f>S758*H758</f>
        <v>0</v>
      </c>
      <c r="AR758" s="151" t="s">
        <v>219</v>
      </c>
      <c r="AT758" s="151" t="s">
        <v>319</v>
      </c>
      <c r="AU758" s="151" t="s">
        <v>88</v>
      </c>
      <c r="AY758" s="17" t="s">
        <v>317</v>
      </c>
      <c r="BE758" s="152">
        <f>IF(N758="základní",J758,0)</f>
        <v>0</v>
      </c>
      <c r="BF758" s="152">
        <f>IF(N758="snížená",J758,0)</f>
        <v>0</v>
      </c>
      <c r="BG758" s="152">
        <f>IF(N758="zákl. přenesená",J758,0)</f>
        <v>0</v>
      </c>
      <c r="BH758" s="152">
        <f>IF(N758="sníž. přenesená",J758,0)</f>
        <v>0</v>
      </c>
      <c r="BI758" s="152">
        <f>IF(N758="nulová",J758,0)</f>
        <v>0</v>
      </c>
      <c r="BJ758" s="17" t="s">
        <v>21</v>
      </c>
      <c r="BK758" s="152">
        <f>ROUND(I758*H758,1)</f>
        <v>0</v>
      </c>
      <c r="BL758" s="17" t="s">
        <v>219</v>
      </c>
      <c r="BM758" s="151" t="s">
        <v>895</v>
      </c>
    </row>
    <row r="759" spans="2:51" s="12" customFormat="1" ht="11.25">
      <c r="B759" s="153"/>
      <c r="D759" s="154" t="s">
        <v>323</v>
      </c>
      <c r="E759" s="155" t="s">
        <v>1</v>
      </c>
      <c r="F759" s="156" t="s">
        <v>348</v>
      </c>
      <c r="H759" s="155" t="s">
        <v>1</v>
      </c>
      <c r="I759" s="157"/>
      <c r="L759" s="153"/>
      <c r="M759" s="158"/>
      <c r="T759" s="159"/>
      <c r="AT759" s="155" t="s">
        <v>323</v>
      </c>
      <c r="AU759" s="155" t="s">
        <v>88</v>
      </c>
      <c r="AV759" s="12" t="s">
        <v>21</v>
      </c>
      <c r="AW759" s="12" t="s">
        <v>35</v>
      </c>
      <c r="AX759" s="12" t="s">
        <v>79</v>
      </c>
      <c r="AY759" s="155" t="s">
        <v>317</v>
      </c>
    </row>
    <row r="760" spans="2:51" s="12" customFormat="1" ht="11.25">
      <c r="B760" s="153"/>
      <c r="D760" s="154" t="s">
        <v>323</v>
      </c>
      <c r="E760" s="155" t="s">
        <v>1</v>
      </c>
      <c r="F760" s="156" t="s">
        <v>331</v>
      </c>
      <c r="H760" s="155" t="s">
        <v>1</v>
      </c>
      <c r="I760" s="157"/>
      <c r="L760" s="153"/>
      <c r="M760" s="158"/>
      <c r="T760" s="159"/>
      <c r="AT760" s="155" t="s">
        <v>323</v>
      </c>
      <c r="AU760" s="155" t="s">
        <v>88</v>
      </c>
      <c r="AV760" s="12" t="s">
        <v>21</v>
      </c>
      <c r="AW760" s="12" t="s">
        <v>35</v>
      </c>
      <c r="AX760" s="12" t="s">
        <v>79</v>
      </c>
      <c r="AY760" s="155" t="s">
        <v>317</v>
      </c>
    </row>
    <row r="761" spans="2:51" s="13" customFormat="1" ht="11.25">
      <c r="B761" s="160"/>
      <c r="D761" s="154" t="s">
        <v>323</v>
      </c>
      <c r="E761" s="161" t="s">
        <v>1</v>
      </c>
      <c r="F761" s="162" t="s">
        <v>896</v>
      </c>
      <c r="H761" s="163">
        <v>0</v>
      </c>
      <c r="I761" s="164"/>
      <c r="L761" s="160"/>
      <c r="M761" s="165"/>
      <c r="T761" s="166"/>
      <c r="AT761" s="161" t="s">
        <v>323</v>
      </c>
      <c r="AU761" s="161" t="s">
        <v>88</v>
      </c>
      <c r="AV761" s="13" t="s">
        <v>88</v>
      </c>
      <c r="AW761" s="13" t="s">
        <v>35</v>
      </c>
      <c r="AX761" s="13" t="s">
        <v>79</v>
      </c>
      <c r="AY761" s="161" t="s">
        <v>317</v>
      </c>
    </row>
    <row r="762" spans="2:51" s="13" customFormat="1" ht="11.25">
      <c r="B762" s="160"/>
      <c r="D762" s="154" t="s">
        <v>323</v>
      </c>
      <c r="E762" s="161" t="s">
        <v>1</v>
      </c>
      <c r="F762" s="162" t="s">
        <v>897</v>
      </c>
      <c r="H762" s="163">
        <v>0</v>
      </c>
      <c r="I762" s="164"/>
      <c r="L762" s="160"/>
      <c r="M762" s="165"/>
      <c r="T762" s="166"/>
      <c r="AT762" s="161" t="s">
        <v>323</v>
      </c>
      <c r="AU762" s="161" t="s">
        <v>88</v>
      </c>
      <c r="AV762" s="13" t="s">
        <v>88</v>
      </c>
      <c r="AW762" s="13" t="s">
        <v>35</v>
      </c>
      <c r="AX762" s="13" t="s">
        <v>79</v>
      </c>
      <c r="AY762" s="161" t="s">
        <v>317</v>
      </c>
    </row>
    <row r="763" spans="2:51" s="14" customFormat="1" ht="11.25">
      <c r="B763" s="167"/>
      <c r="D763" s="154" t="s">
        <v>323</v>
      </c>
      <c r="E763" s="168" t="s">
        <v>229</v>
      </c>
      <c r="F763" s="169" t="s">
        <v>333</v>
      </c>
      <c r="H763" s="170">
        <v>0</v>
      </c>
      <c r="I763" s="171"/>
      <c r="L763" s="167"/>
      <c r="M763" s="172"/>
      <c r="T763" s="173"/>
      <c r="AT763" s="168" t="s">
        <v>323</v>
      </c>
      <c r="AU763" s="168" t="s">
        <v>88</v>
      </c>
      <c r="AV763" s="14" t="s">
        <v>190</v>
      </c>
      <c r="AW763" s="14" t="s">
        <v>35</v>
      </c>
      <c r="AX763" s="14" t="s">
        <v>79</v>
      </c>
      <c r="AY763" s="168" t="s">
        <v>317</v>
      </c>
    </row>
    <row r="764" spans="2:51" s="15" customFormat="1" ht="11.25">
      <c r="B764" s="174"/>
      <c r="D764" s="154" t="s">
        <v>323</v>
      </c>
      <c r="E764" s="175" t="s">
        <v>1</v>
      </c>
      <c r="F764" s="176" t="s">
        <v>334</v>
      </c>
      <c r="H764" s="177">
        <v>0</v>
      </c>
      <c r="I764" s="178"/>
      <c r="L764" s="174"/>
      <c r="M764" s="179"/>
      <c r="T764" s="180"/>
      <c r="AT764" s="175" t="s">
        <v>323</v>
      </c>
      <c r="AU764" s="175" t="s">
        <v>88</v>
      </c>
      <c r="AV764" s="15" t="s">
        <v>219</v>
      </c>
      <c r="AW764" s="15" t="s">
        <v>35</v>
      </c>
      <c r="AX764" s="15" t="s">
        <v>21</v>
      </c>
      <c r="AY764" s="175" t="s">
        <v>317</v>
      </c>
    </row>
    <row r="765" spans="2:65" s="1" customFormat="1" ht="24.2" customHeight="1">
      <c r="B765" s="32"/>
      <c r="C765" s="139" t="s">
        <v>898</v>
      </c>
      <c r="D765" s="139" t="s">
        <v>319</v>
      </c>
      <c r="E765" s="140" t="s">
        <v>899</v>
      </c>
      <c r="F765" s="141" t="s">
        <v>900</v>
      </c>
      <c r="G765" s="142" t="s">
        <v>172</v>
      </c>
      <c r="H765" s="143">
        <v>689.411</v>
      </c>
      <c r="I765" s="144"/>
      <c r="J765" s="145">
        <f>ROUND(I765*H765,1)</f>
        <v>0</v>
      </c>
      <c r="K765" s="146"/>
      <c r="L765" s="32"/>
      <c r="M765" s="147" t="s">
        <v>1</v>
      </c>
      <c r="N765" s="148" t="s">
        <v>44</v>
      </c>
      <c r="P765" s="149">
        <f>O765*H765</f>
        <v>0</v>
      </c>
      <c r="Q765" s="149">
        <v>0</v>
      </c>
      <c r="R765" s="149">
        <f>Q765*H765</f>
        <v>0</v>
      </c>
      <c r="S765" s="149">
        <v>0</v>
      </c>
      <c r="T765" s="150">
        <f>S765*H765</f>
        <v>0</v>
      </c>
      <c r="AR765" s="151" t="s">
        <v>219</v>
      </c>
      <c r="AT765" s="151" t="s">
        <v>319</v>
      </c>
      <c r="AU765" s="151" t="s">
        <v>88</v>
      </c>
      <c r="AY765" s="17" t="s">
        <v>317</v>
      </c>
      <c r="BE765" s="152">
        <f>IF(N765="základní",J765,0)</f>
        <v>0</v>
      </c>
      <c r="BF765" s="152">
        <f>IF(N765="snížená",J765,0)</f>
        <v>0</v>
      </c>
      <c r="BG765" s="152">
        <f>IF(N765="zákl. přenesená",J765,0)</f>
        <v>0</v>
      </c>
      <c r="BH765" s="152">
        <f>IF(N765="sníž. přenesená",J765,0)</f>
        <v>0</v>
      </c>
      <c r="BI765" s="152">
        <f>IF(N765="nulová",J765,0)</f>
        <v>0</v>
      </c>
      <c r="BJ765" s="17" t="s">
        <v>21</v>
      </c>
      <c r="BK765" s="152">
        <f>ROUND(I765*H765,1)</f>
        <v>0</v>
      </c>
      <c r="BL765" s="17" t="s">
        <v>219</v>
      </c>
      <c r="BM765" s="151" t="s">
        <v>901</v>
      </c>
    </row>
    <row r="766" spans="2:51" s="12" customFormat="1" ht="11.25">
      <c r="B766" s="153"/>
      <c r="D766" s="154" t="s">
        <v>323</v>
      </c>
      <c r="E766" s="155" t="s">
        <v>1</v>
      </c>
      <c r="F766" s="156" t="s">
        <v>902</v>
      </c>
      <c r="H766" s="155" t="s">
        <v>1</v>
      </c>
      <c r="I766" s="157"/>
      <c r="L766" s="153"/>
      <c r="M766" s="158"/>
      <c r="T766" s="159"/>
      <c r="AT766" s="155" t="s">
        <v>323</v>
      </c>
      <c r="AU766" s="155" t="s">
        <v>88</v>
      </c>
      <c r="AV766" s="12" t="s">
        <v>21</v>
      </c>
      <c r="AW766" s="12" t="s">
        <v>35</v>
      </c>
      <c r="AX766" s="12" t="s">
        <v>79</v>
      </c>
      <c r="AY766" s="155" t="s">
        <v>317</v>
      </c>
    </row>
    <row r="767" spans="2:51" s="12" customFormat="1" ht="11.25">
      <c r="B767" s="153"/>
      <c r="D767" s="154" t="s">
        <v>323</v>
      </c>
      <c r="E767" s="155" t="s">
        <v>1</v>
      </c>
      <c r="F767" s="156" t="s">
        <v>805</v>
      </c>
      <c r="H767" s="155" t="s">
        <v>1</v>
      </c>
      <c r="I767" s="157"/>
      <c r="L767" s="153"/>
      <c r="M767" s="158"/>
      <c r="T767" s="159"/>
      <c r="AT767" s="155" t="s">
        <v>323</v>
      </c>
      <c r="AU767" s="155" t="s">
        <v>88</v>
      </c>
      <c r="AV767" s="12" t="s">
        <v>21</v>
      </c>
      <c r="AW767" s="12" t="s">
        <v>35</v>
      </c>
      <c r="AX767" s="12" t="s">
        <v>79</v>
      </c>
      <c r="AY767" s="155" t="s">
        <v>317</v>
      </c>
    </row>
    <row r="768" spans="2:51" s="13" customFormat="1" ht="11.25">
      <c r="B768" s="160"/>
      <c r="D768" s="154" t="s">
        <v>323</v>
      </c>
      <c r="E768" s="161" t="s">
        <v>1</v>
      </c>
      <c r="F768" s="162" t="s">
        <v>903</v>
      </c>
      <c r="H768" s="163">
        <v>38.096</v>
      </c>
      <c r="I768" s="164"/>
      <c r="L768" s="160"/>
      <c r="M768" s="165"/>
      <c r="T768" s="166"/>
      <c r="AT768" s="161" t="s">
        <v>323</v>
      </c>
      <c r="AU768" s="161" t="s">
        <v>88</v>
      </c>
      <c r="AV768" s="13" t="s">
        <v>88</v>
      </c>
      <c r="AW768" s="13" t="s">
        <v>35</v>
      </c>
      <c r="AX768" s="13" t="s">
        <v>79</v>
      </c>
      <c r="AY768" s="161" t="s">
        <v>317</v>
      </c>
    </row>
    <row r="769" spans="2:51" s="13" customFormat="1" ht="11.25">
      <c r="B769" s="160"/>
      <c r="D769" s="154" t="s">
        <v>323</v>
      </c>
      <c r="E769" s="161" t="s">
        <v>1</v>
      </c>
      <c r="F769" s="162" t="s">
        <v>904</v>
      </c>
      <c r="H769" s="163">
        <v>1.4</v>
      </c>
      <c r="I769" s="164"/>
      <c r="L769" s="160"/>
      <c r="M769" s="165"/>
      <c r="T769" s="166"/>
      <c r="AT769" s="161" t="s">
        <v>323</v>
      </c>
      <c r="AU769" s="161" t="s">
        <v>88</v>
      </c>
      <c r="AV769" s="13" t="s">
        <v>88</v>
      </c>
      <c r="AW769" s="13" t="s">
        <v>35</v>
      </c>
      <c r="AX769" s="13" t="s">
        <v>79</v>
      </c>
      <c r="AY769" s="161" t="s">
        <v>317</v>
      </c>
    </row>
    <row r="770" spans="2:51" s="13" customFormat="1" ht="11.25">
      <c r="B770" s="160"/>
      <c r="D770" s="154" t="s">
        <v>323</v>
      </c>
      <c r="E770" s="161" t="s">
        <v>1</v>
      </c>
      <c r="F770" s="162" t="s">
        <v>905</v>
      </c>
      <c r="H770" s="163">
        <v>-0.4</v>
      </c>
      <c r="I770" s="164"/>
      <c r="L770" s="160"/>
      <c r="M770" s="165"/>
      <c r="T770" s="166"/>
      <c r="AT770" s="161" t="s">
        <v>323</v>
      </c>
      <c r="AU770" s="161" t="s">
        <v>88</v>
      </c>
      <c r="AV770" s="13" t="s">
        <v>88</v>
      </c>
      <c r="AW770" s="13" t="s">
        <v>35</v>
      </c>
      <c r="AX770" s="13" t="s">
        <v>79</v>
      </c>
      <c r="AY770" s="161" t="s">
        <v>317</v>
      </c>
    </row>
    <row r="771" spans="2:51" s="12" customFormat="1" ht="11.25">
      <c r="B771" s="153"/>
      <c r="D771" s="154" t="s">
        <v>323</v>
      </c>
      <c r="E771" s="155" t="s">
        <v>1</v>
      </c>
      <c r="F771" s="156" t="s">
        <v>362</v>
      </c>
      <c r="H771" s="155" t="s">
        <v>1</v>
      </c>
      <c r="I771" s="157"/>
      <c r="L771" s="153"/>
      <c r="M771" s="158"/>
      <c r="T771" s="159"/>
      <c r="AT771" s="155" t="s">
        <v>323</v>
      </c>
      <c r="AU771" s="155" t="s">
        <v>88</v>
      </c>
      <c r="AV771" s="12" t="s">
        <v>21</v>
      </c>
      <c r="AW771" s="12" t="s">
        <v>35</v>
      </c>
      <c r="AX771" s="12" t="s">
        <v>79</v>
      </c>
      <c r="AY771" s="155" t="s">
        <v>317</v>
      </c>
    </row>
    <row r="772" spans="2:51" s="13" customFormat="1" ht="11.25">
      <c r="B772" s="160"/>
      <c r="D772" s="154" t="s">
        <v>323</v>
      </c>
      <c r="E772" s="161" t="s">
        <v>1</v>
      </c>
      <c r="F772" s="162" t="s">
        <v>906</v>
      </c>
      <c r="H772" s="163">
        <v>28.712</v>
      </c>
      <c r="I772" s="164"/>
      <c r="L772" s="160"/>
      <c r="M772" s="165"/>
      <c r="T772" s="166"/>
      <c r="AT772" s="161" t="s">
        <v>323</v>
      </c>
      <c r="AU772" s="161" t="s">
        <v>88</v>
      </c>
      <c r="AV772" s="13" t="s">
        <v>88</v>
      </c>
      <c r="AW772" s="13" t="s">
        <v>35</v>
      </c>
      <c r="AX772" s="13" t="s">
        <v>79</v>
      </c>
      <c r="AY772" s="161" t="s">
        <v>317</v>
      </c>
    </row>
    <row r="773" spans="2:51" s="13" customFormat="1" ht="11.25">
      <c r="B773" s="160"/>
      <c r="D773" s="154" t="s">
        <v>323</v>
      </c>
      <c r="E773" s="161" t="s">
        <v>1</v>
      </c>
      <c r="F773" s="162" t="s">
        <v>907</v>
      </c>
      <c r="H773" s="163">
        <v>1</v>
      </c>
      <c r="I773" s="164"/>
      <c r="L773" s="160"/>
      <c r="M773" s="165"/>
      <c r="T773" s="166"/>
      <c r="AT773" s="161" t="s">
        <v>323</v>
      </c>
      <c r="AU773" s="161" t="s">
        <v>88</v>
      </c>
      <c r="AV773" s="13" t="s">
        <v>88</v>
      </c>
      <c r="AW773" s="13" t="s">
        <v>35</v>
      </c>
      <c r="AX773" s="13" t="s">
        <v>79</v>
      </c>
      <c r="AY773" s="161" t="s">
        <v>317</v>
      </c>
    </row>
    <row r="774" spans="2:51" s="12" customFormat="1" ht="11.25">
      <c r="B774" s="153"/>
      <c r="D774" s="154" t="s">
        <v>323</v>
      </c>
      <c r="E774" s="155" t="s">
        <v>1</v>
      </c>
      <c r="F774" s="156" t="s">
        <v>365</v>
      </c>
      <c r="H774" s="155" t="s">
        <v>1</v>
      </c>
      <c r="I774" s="157"/>
      <c r="L774" s="153"/>
      <c r="M774" s="158"/>
      <c r="T774" s="159"/>
      <c r="AT774" s="155" t="s">
        <v>323</v>
      </c>
      <c r="AU774" s="155" t="s">
        <v>88</v>
      </c>
      <c r="AV774" s="12" t="s">
        <v>21</v>
      </c>
      <c r="AW774" s="12" t="s">
        <v>35</v>
      </c>
      <c r="AX774" s="12" t="s">
        <v>79</v>
      </c>
      <c r="AY774" s="155" t="s">
        <v>317</v>
      </c>
    </row>
    <row r="775" spans="2:51" s="13" customFormat="1" ht="11.25">
      <c r="B775" s="160"/>
      <c r="D775" s="154" t="s">
        <v>323</v>
      </c>
      <c r="E775" s="161" t="s">
        <v>1</v>
      </c>
      <c r="F775" s="162" t="s">
        <v>908</v>
      </c>
      <c r="H775" s="163">
        <v>13.44</v>
      </c>
      <c r="I775" s="164"/>
      <c r="L775" s="160"/>
      <c r="M775" s="165"/>
      <c r="T775" s="166"/>
      <c r="AT775" s="161" t="s">
        <v>323</v>
      </c>
      <c r="AU775" s="161" t="s">
        <v>88</v>
      </c>
      <c r="AV775" s="13" t="s">
        <v>88</v>
      </c>
      <c r="AW775" s="13" t="s">
        <v>35</v>
      </c>
      <c r="AX775" s="13" t="s">
        <v>79</v>
      </c>
      <c r="AY775" s="161" t="s">
        <v>317</v>
      </c>
    </row>
    <row r="776" spans="2:51" s="13" customFormat="1" ht="11.25">
      <c r="B776" s="160"/>
      <c r="D776" s="154" t="s">
        <v>323</v>
      </c>
      <c r="E776" s="161" t="s">
        <v>1</v>
      </c>
      <c r="F776" s="162" t="s">
        <v>909</v>
      </c>
      <c r="H776" s="163">
        <v>0.4</v>
      </c>
      <c r="I776" s="164"/>
      <c r="L776" s="160"/>
      <c r="M776" s="165"/>
      <c r="T776" s="166"/>
      <c r="AT776" s="161" t="s">
        <v>323</v>
      </c>
      <c r="AU776" s="161" t="s">
        <v>88</v>
      </c>
      <c r="AV776" s="13" t="s">
        <v>88</v>
      </c>
      <c r="AW776" s="13" t="s">
        <v>35</v>
      </c>
      <c r="AX776" s="13" t="s">
        <v>79</v>
      </c>
      <c r="AY776" s="161" t="s">
        <v>317</v>
      </c>
    </row>
    <row r="777" spans="2:51" s="12" customFormat="1" ht="11.25">
      <c r="B777" s="153"/>
      <c r="D777" s="154" t="s">
        <v>323</v>
      </c>
      <c r="E777" s="155" t="s">
        <v>1</v>
      </c>
      <c r="F777" s="156" t="s">
        <v>368</v>
      </c>
      <c r="H777" s="155" t="s">
        <v>1</v>
      </c>
      <c r="I777" s="157"/>
      <c r="L777" s="153"/>
      <c r="M777" s="158"/>
      <c r="T777" s="159"/>
      <c r="AT777" s="155" t="s">
        <v>323</v>
      </c>
      <c r="AU777" s="155" t="s">
        <v>88</v>
      </c>
      <c r="AV777" s="12" t="s">
        <v>21</v>
      </c>
      <c r="AW777" s="12" t="s">
        <v>35</v>
      </c>
      <c r="AX777" s="12" t="s">
        <v>79</v>
      </c>
      <c r="AY777" s="155" t="s">
        <v>317</v>
      </c>
    </row>
    <row r="778" spans="2:51" s="13" customFormat="1" ht="11.25">
      <c r="B778" s="160"/>
      <c r="D778" s="154" t="s">
        <v>323</v>
      </c>
      <c r="E778" s="161" t="s">
        <v>1</v>
      </c>
      <c r="F778" s="162" t="s">
        <v>910</v>
      </c>
      <c r="H778" s="163">
        <v>9.856</v>
      </c>
      <c r="I778" s="164"/>
      <c r="L778" s="160"/>
      <c r="M778" s="165"/>
      <c r="T778" s="166"/>
      <c r="AT778" s="161" t="s">
        <v>323</v>
      </c>
      <c r="AU778" s="161" t="s">
        <v>88</v>
      </c>
      <c r="AV778" s="13" t="s">
        <v>88</v>
      </c>
      <c r="AW778" s="13" t="s">
        <v>35</v>
      </c>
      <c r="AX778" s="13" t="s">
        <v>79</v>
      </c>
      <c r="AY778" s="161" t="s">
        <v>317</v>
      </c>
    </row>
    <row r="779" spans="2:51" s="13" customFormat="1" ht="11.25">
      <c r="B779" s="160"/>
      <c r="D779" s="154" t="s">
        <v>323</v>
      </c>
      <c r="E779" s="161" t="s">
        <v>1</v>
      </c>
      <c r="F779" s="162" t="s">
        <v>909</v>
      </c>
      <c r="H779" s="163">
        <v>0.4</v>
      </c>
      <c r="I779" s="164"/>
      <c r="L779" s="160"/>
      <c r="M779" s="165"/>
      <c r="T779" s="166"/>
      <c r="AT779" s="161" t="s">
        <v>323</v>
      </c>
      <c r="AU779" s="161" t="s">
        <v>88</v>
      </c>
      <c r="AV779" s="13" t="s">
        <v>88</v>
      </c>
      <c r="AW779" s="13" t="s">
        <v>35</v>
      </c>
      <c r="AX779" s="13" t="s">
        <v>79</v>
      </c>
      <c r="AY779" s="161" t="s">
        <v>317</v>
      </c>
    </row>
    <row r="780" spans="2:51" s="14" customFormat="1" ht="11.25">
      <c r="B780" s="167"/>
      <c r="D780" s="154" t="s">
        <v>323</v>
      </c>
      <c r="E780" s="168" t="s">
        <v>1</v>
      </c>
      <c r="F780" s="169" t="s">
        <v>333</v>
      </c>
      <c r="H780" s="170">
        <v>92.904</v>
      </c>
      <c r="I780" s="171"/>
      <c r="L780" s="167"/>
      <c r="M780" s="172"/>
      <c r="T780" s="173"/>
      <c r="AT780" s="168" t="s">
        <v>323</v>
      </c>
      <c r="AU780" s="168" t="s">
        <v>88</v>
      </c>
      <c r="AV780" s="14" t="s">
        <v>190</v>
      </c>
      <c r="AW780" s="14" t="s">
        <v>35</v>
      </c>
      <c r="AX780" s="14" t="s">
        <v>79</v>
      </c>
      <c r="AY780" s="168" t="s">
        <v>317</v>
      </c>
    </row>
    <row r="781" spans="2:51" s="12" customFormat="1" ht="11.25">
      <c r="B781" s="153"/>
      <c r="D781" s="154" t="s">
        <v>323</v>
      </c>
      <c r="E781" s="155" t="s">
        <v>1</v>
      </c>
      <c r="F781" s="156" t="s">
        <v>911</v>
      </c>
      <c r="H781" s="155" t="s">
        <v>1</v>
      </c>
      <c r="I781" s="157"/>
      <c r="L781" s="153"/>
      <c r="M781" s="158"/>
      <c r="T781" s="159"/>
      <c r="AT781" s="155" t="s">
        <v>323</v>
      </c>
      <c r="AU781" s="155" t="s">
        <v>88</v>
      </c>
      <c r="AV781" s="12" t="s">
        <v>21</v>
      </c>
      <c r="AW781" s="12" t="s">
        <v>35</v>
      </c>
      <c r="AX781" s="12" t="s">
        <v>79</v>
      </c>
      <c r="AY781" s="155" t="s">
        <v>317</v>
      </c>
    </row>
    <row r="782" spans="2:51" s="12" customFormat="1" ht="11.25">
      <c r="B782" s="153"/>
      <c r="D782" s="154" t="s">
        <v>323</v>
      </c>
      <c r="E782" s="155" t="s">
        <v>1</v>
      </c>
      <c r="F782" s="156" t="s">
        <v>912</v>
      </c>
      <c r="H782" s="155" t="s">
        <v>1</v>
      </c>
      <c r="I782" s="157"/>
      <c r="L782" s="153"/>
      <c r="M782" s="158"/>
      <c r="T782" s="159"/>
      <c r="AT782" s="155" t="s">
        <v>323</v>
      </c>
      <c r="AU782" s="155" t="s">
        <v>88</v>
      </c>
      <c r="AV782" s="12" t="s">
        <v>21</v>
      </c>
      <c r="AW782" s="12" t="s">
        <v>35</v>
      </c>
      <c r="AX782" s="12" t="s">
        <v>79</v>
      </c>
      <c r="AY782" s="155" t="s">
        <v>317</v>
      </c>
    </row>
    <row r="783" spans="2:51" s="13" customFormat="1" ht="11.25">
      <c r="B783" s="160"/>
      <c r="D783" s="154" t="s">
        <v>323</v>
      </c>
      <c r="E783" s="161" t="s">
        <v>1</v>
      </c>
      <c r="F783" s="162" t="s">
        <v>913</v>
      </c>
      <c r="H783" s="163">
        <v>380.96</v>
      </c>
      <c r="I783" s="164"/>
      <c r="L783" s="160"/>
      <c r="M783" s="165"/>
      <c r="T783" s="166"/>
      <c r="AT783" s="161" t="s">
        <v>323</v>
      </c>
      <c r="AU783" s="161" t="s">
        <v>88</v>
      </c>
      <c r="AV783" s="13" t="s">
        <v>88</v>
      </c>
      <c r="AW783" s="13" t="s">
        <v>35</v>
      </c>
      <c r="AX783" s="13" t="s">
        <v>79</v>
      </c>
      <c r="AY783" s="161" t="s">
        <v>317</v>
      </c>
    </row>
    <row r="784" spans="2:51" s="13" customFormat="1" ht="11.25">
      <c r="B784" s="160"/>
      <c r="D784" s="154" t="s">
        <v>323</v>
      </c>
      <c r="E784" s="161" t="s">
        <v>1</v>
      </c>
      <c r="F784" s="162" t="s">
        <v>914</v>
      </c>
      <c r="H784" s="163">
        <v>-63.493</v>
      </c>
      <c r="I784" s="164"/>
      <c r="L784" s="160"/>
      <c r="M784" s="165"/>
      <c r="T784" s="166"/>
      <c r="AT784" s="161" t="s">
        <v>323</v>
      </c>
      <c r="AU784" s="161" t="s">
        <v>88</v>
      </c>
      <c r="AV784" s="13" t="s">
        <v>88</v>
      </c>
      <c r="AW784" s="13" t="s">
        <v>35</v>
      </c>
      <c r="AX784" s="13" t="s">
        <v>79</v>
      </c>
      <c r="AY784" s="161" t="s">
        <v>317</v>
      </c>
    </row>
    <row r="785" spans="2:51" s="13" customFormat="1" ht="11.25">
      <c r="B785" s="160"/>
      <c r="D785" s="154" t="s">
        <v>323</v>
      </c>
      <c r="E785" s="161" t="s">
        <v>1</v>
      </c>
      <c r="F785" s="162" t="s">
        <v>915</v>
      </c>
      <c r="H785" s="163">
        <v>14</v>
      </c>
      <c r="I785" s="164"/>
      <c r="L785" s="160"/>
      <c r="M785" s="165"/>
      <c r="T785" s="166"/>
      <c r="AT785" s="161" t="s">
        <v>323</v>
      </c>
      <c r="AU785" s="161" t="s">
        <v>88</v>
      </c>
      <c r="AV785" s="13" t="s">
        <v>88</v>
      </c>
      <c r="AW785" s="13" t="s">
        <v>35</v>
      </c>
      <c r="AX785" s="13" t="s">
        <v>79</v>
      </c>
      <c r="AY785" s="161" t="s">
        <v>317</v>
      </c>
    </row>
    <row r="786" spans="2:51" s="13" customFormat="1" ht="11.25">
      <c r="B786" s="160"/>
      <c r="D786" s="154" t="s">
        <v>323</v>
      </c>
      <c r="E786" s="161" t="s">
        <v>1</v>
      </c>
      <c r="F786" s="162" t="s">
        <v>916</v>
      </c>
      <c r="H786" s="163">
        <v>-4</v>
      </c>
      <c r="I786" s="164"/>
      <c r="L786" s="160"/>
      <c r="M786" s="165"/>
      <c r="T786" s="166"/>
      <c r="AT786" s="161" t="s">
        <v>323</v>
      </c>
      <c r="AU786" s="161" t="s">
        <v>88</v>
      </c>
      <c r="AV786" s="13" t="s">
        <v>88</v>
      </c>
      <c r="AW786" s="13" t="s">
        <v>35</v>
      </c>
      <c r="AX786" s="13" t="s">
        <v>79</v>
      </c>
      <c r="AY786" s="161" t="s">
        <v>317</v>
      </c>
    </row>
    <row r="787" spans="2:51" s="12" customFormat="1" ht="11.25">
      <c r="B787" s="153"/>
      <c r="D787" s="154" t="s">
        <v>323</v>
      </c>
      <c r="E787" s="155" t="s">
        <v>1</v>
      </c>
      <c r="F787" s="156" t="s">
        <v>917</v>
      </c>
      <c r="H787" s="155" t="s">
        <v>1</v>
      </c>
      <c r="I787" s="157"/>
      <c r="L787" s="153"/>
      <c r="M787" s="158"/>
      <c r="T787" s="159"/>
      <c r="AT787" s="155" t="s">
        <v>323</v>
      </c>
      <c r="AU787" s="155" t="s">
        <v>88</v>
      </c>
      <c r="AV787" s="12" t="s">
        <v>21</v>
      </c>
      <c r="AW787" s="12" t="s">
        <v>35</v>
      </c>
      <c r="AX787" s="12" t="s">
        <v>79</v>
      </c>
      <c r="AY787" s="155" t="s">
        <v>317</v>
      </c>
    </row>
    <row r="788" spans="2:51" s="13" customFormat="1" ht="11.25">
      <c r="B788" s="160"/>
      <c r="D788" s="154" t="s">
        <v>323</v>
      </c>
      <c r="E788" s="161" t="s">
        <v>1</v>
      </c>
      <c r="F788" s="162" t="s">
        <v>918</v>
      </c>
      <c r="H788" s="163">
        <v>143.56</v>
      </c>
      <c r="I788" s="164"/>
      <c r="L788" s="160"/>
      <c r="M788" s="165"/>
      <c r="T788" s="166"/>
      <c r="AT788" s="161" t="s">
        <v>323</v>
      </c>
      <c r="AU788" s="161" t="s">
        <v>88</v>
      </c>
      <c r="AV788" s="13" t="s">
        <v>88</v>
      </c>
      <c r="AW788" s="13" t="s">
        <v>35</v>
      </c>
      <c r="AX788" s="13" t="s">
        <v>79</v>
      </c>
      <c r="AY788" s="161" t="s">
        <v>317</v>
      </c>
    </row>
    <row r="789" spans="2:51" s="13" customFormat="1" ht="11.25">
      <c r="B789" s="160"/>
      <c r="D789" s="154" t="s">
        <v>323</v>
      </c>
      <c r="E789" s="161" t="s">
        <v>1</v>
      </c>
      <c r="F789" s="162" t="s">
        <v>919</v>
      </c>
      <c r="H789" s="163">
        <v>5</v>
      </c>
      <c r="I789" s="164"/>
      <c r="L789" s="160"/>
      <c r="M789" s="165"/>
      <c r="T789" s="166"/>
      <c r="AT789" s="161" t="s">
        <v>323</v>
      </c>
      <c r="AU789" s="161" t="s">
        <v>88</v>
      </c>
      <c r="AV789" s="13" t="s">
        <v>88</v>
      </c>
      <c r="AW789" s="13" t="s">
        <v>35</v>
      </c>
      <c r="AX789" s="13" t="s">
        <v>79</v>
      </c>
      <c r="AY789" s="161" t="s">
        <v>317</v>
      </c>
    </row>
    <row r="790" spans="2:51" s="12" customFormat="1" ht="11.25">
      <c r="B790" s="153"/>
      <c r="D790" s="154" t="s">
        <v>323</v>
      </c>
      <c r="E790" s="155" t="s">
        <v>1</v>
      </c>
      <c r="F790" s="156" t="s">
        <v>920</v>
      </c>
      <c r="H790" s="155" t="s">
        <v>1</v>
      </c>
      <c r="I790" s="157"/>
      <c r="L790" s="153"/>
      <c r="M790" s="158"/>
      <c r="T790" s="159"/>
      <c r="AT790" s="155" t="s">
        <v>323</v>
      </c>
      <c r="AU790" s="155" t="s">
        <v>88</v>
      </c>
      <c r="AV790" s="12" t="s">
        <v>21</v>
      </c>
      <c r="AW790" s="12" t="s">
        <v>35</v>
      </c>
      <c r="AX790" s="12" t="s">
        <v>79</v>
      </c>
      <c r="AY790" s="155" t="s">
        <v>317</v>
      </c>
    </row>
    <row r="791" spans="2:51" s="13" customFormat="1" ht="11.25">
      <c r="B791" s="160"/>
      <c r="D791" s="154" t="s">
        <v>323</v>
      </c>
      <c r="E791" s="161" t="s">
        <v>1</v>
      </c>
      <c r="F791" s="162" t="s">
        <v>921</v>
      </c>
      <c r="H791" s="163">
        <v>67.2</v>
      </c>
      <c r="I791" s="164"/>
      <c r="L791" s="160"/>
      <c r="M791" s="165"/>
      <c r="T791" s="166"/>
      <c r="AT791" s="161" t="s">
        <v>323</v>
      </c>
      <c r="AU791" s="161" t="s">
        <v>88</v>
      </c>
      <c r="AV791" s="13" t="s">
        <v>88</v>
      </c>
      <c r="AW791" s="13" t="s">
        <v>35</v>
      </c>
      <c r="AX791" s="13" t="s">
        <v>79</v>
      </c>
      <c r="AY791" s="161" t="s">
        <v>317</v>
      </c>
    </row>
    <row r="792" spans="2:51" s="13" customFormat="1" ht="11.25">
      <c r="B792" s="160"/>
      <c r="D792" s="154" t="s">
        <v>323</v>
      </c>
      <c r="E792" s="161" t="s">
        <v>1</v>
      </c>
      <c r="F792" s="162" t="s">
        <v>922</v>
      </c>
      <c r="H792" s="163">
        <v>2</v>
      </c>
      <c r="I792" s="164"/>
      <c r="L792" s="160"/>
      <c r="M792" s="165"/>
      <c r="T792" s="166"/>
      <c r="AT792" s="161" t="s">
        <v>323</v>
      </c>
      <c r="AU792" s="161" t="s">
        <v>88</v>
      </c>
      <c r="AV792" s="13" t="s">
        <v>88</v>
      </c>
      <c r="AW792" s="13" t="s">
        <v>35</v>
      </c>
      <c r="AX792" s="13" t="s">
        <v>79</v>
      </c>
      <c r="AY792" s="161" t="s">
        <v>317</v>
      </c>
    </row>
    <row r="793" spans="2:51" s="12" customFormat="1" ht="11.25">
      <c r="B793" s="153"/>
      <c r="D793" s="154" t="s">
        <v>323</v>
      </c>
      <c r="E793" s="155" t="s">
        <v>1</v>
      </c>
      <c r="F793" s="156" t="s">
        <v>923</v>
      </c>
      <c r="H793" s="155" t="s">
        <v>1</v>
      </c>
      <c r="I793" s="157"/>
      <c r="L793" s="153"/>
      <c r="M793" s="158"/>
      <c r="T793" s="159"/>
      <c r="AT793" s="155" t="s">
        <v>323</v>
      </c>
      <c r="AU793" s="155" t="s">
        <v>88</v>
      </c>
      <c r="AV793" s="12" t="s">
        <v>21</v>
      </c>
      <c r="AW793" s="12" t="s">
        <v>35</v>
      </c>
      <c r="AX793" s="12" t="s">
        <v>79</v>
      </c>
      <c r="AY793" s="155" t="s">
        <v>317</v>
      </c>
    </row>
    <row r="794" spans="2:51" s="13" customFormat="1" ht="11.25">
      <c r="B794" s="160"/>
      <c r="D794" s="154" t="s">
        <v>323</v>
      </c>
      <c r="E794" s="161" t="s">
        <v>1</v>
      </c>
      <c r="F794" s="162" t="s">
        <v>924</v>
      </c>
      <c r="H794" s="163">
        <v>49.28</v>
      </c>
      <c r="I794" s="164"/>
      <c r="L794" s="160"/>
      <c r="M794" s="165"/>
      <c r="T794" s="166"/>
      <c r="AT794" s="161" t="s">
        <v>323</v>
      </c>
      <c r="AU794" s="161" t="s">
        <v>88</v>
      </c>
      <c r="AV794" s="13" t="s">
        <v>88</v>
      </c>
      <c r="AW794" s="13" t="s">
        <v>35</v>
      </c>
      <c r="AX794" s="13" t="s">
        <v>79</v>
      </c>
      <c r="AY794" s="161" t="s">
        <v>317</v>
      </c>
    </row>
    <row r="795" spans="2:51" s="13" customFormat="1" ht="11.25">
      <c r="B795" s="160"/>
      <c r="D795" s="154" t="s">
        <v>323</v>
      </c>
      <c r="E795" s="161" t="s">
        <v>1</v>
      </c>
      <c r="F795" s="162" t="s">
        <v>922</v>
      </c>
      <c r="H795" s="163">
        <v>2</v>
      </c>
      <c r="I795" s="164"/>
      <c r="L795" s="160"/>
      <c r="M795" s="165"/>
      <c r="T795" s="166"/>
      <c r="AT795" s="161" t="s">
        <v>323</v>
      </c>
      <c r="AU795" s="161" t="s">
        <v>88</v>
      </c>
      <c r="AV795" s="13" t="s">
        <v>88</v>
      </c>
      <c r="AW795" s="13" t="s">
        <v>35</v>
      </c>
      <c r="AX795" s="13" t="s">
        <v>79</v>
      </c>
      <c r="AY795" s="161" t="s">
        <v>317</v>
      </c>
    </row>
    <row r="796" spans="2:51" s="14" customFormat="1" ht="11.25">
      <c r="B796" s="167"/>
      <c r="D796" s="154" t="s">
        <v>323</v>
      </c>
      <c r="E796" s="168" t="s">
        <v>231</v>
      </c>
      <c r="F796" s="169" t="s">
        <v>333</v>
      </c>
      <c r="H796" s="170">
        <v>596.507</v>
      </c>
      <c r="I796" s="171"/>
      <c r="L796" s="167"/>
      <c r="M796" s="172"/>
      <c r="T796" s="173"/>
      <c r="AT796" s="168" t="s">
        <v>323</v>
      </c>
      <c r="AU796" s="168" t="s">
        <v>88</v>
      </c>
      <c r="AV796" s="14" t="s">
        <v>190</v>
      </c>
      <c r="AW796" s="14" t="s">
        <v>35</v>
      </c>
      <c r="AX796" s="14" t="s">
        <v>79</v>
      </c>
      <c r="AY796" s="168" t="s">
        <v>317</v>
      </c>
    </row>
    <row r="797" spans="2:51" s="15" customFormat="1" ht="11.25">
      <c r="B797" s="174"/>
      <c r="D797" s="154" t="s">
        <v>323</v>
      </c>
      <c r="E797" s="175" t="s">
        <v>1</v>
      </c>
      <c r="F797" s="176" t="s">
        <v>334</v>
      </c>
      <c r="H797" s="177">
        <v>689.411</v>
      </c>
      <c r="I797" s="178"/>
      <c r="L797" s="174"/>
      <c r="M797" s="179"/>
      <c r="T797" s="180"/>
      <c r="AT797" s="175" t="s">
        <v>323</v>
      </c>
      <c r="AU797" s="175" t="s">
        <v>88</v>
      </c>
      <c r="AV797" s="15" t="s">
        <v>219</v>
      </c>
      <c r="AW797" s="15" t="s">
        <v>35</v>
      </c>
      <c r="AX797" s="15" t="s">
        <v>21</v>
      </c>
      <c r="AY797" s="175" t="s">
        <v>317</v>
      </c>
    </row>
    <row r="798" spans="2:65" s="1" customFormat="1" ht="24.2" customHeight="1">
      <c r="B798" s="32"/>
      <c r="C798" s="139" t="s">
        <v>925</v>
      </c>
      <c r="D798" s="139" t="s">
        <v>319</v>
      </c>
      <c r="E798" s="140" t="s">
        <v>926</v>
      </c>
      <c r="F798" s="141" t="s">
        <v>927</v>
      </c>
      <c r="G798" s="142" t="s">
        <v>172</v>
      </c>
      <c r="H798" s="143">
        <v>70.54</v>
      </c>
      <c r="I798" s="144"/>
      <c r="J798" s="145">
        <f>ROUND(I798*H798,1)</f>
        <v>0</v>
      </c>
      <c r="K798" s="146"/>
      <c r="L798" s="32"/>
      <c r="M798" s="147" t="s">
        <v>1</v>
      </c>
      <c r="N798" s="148" t="s">
        <v>44</v>
      </c>
      <c r="P798" s="149">
        <f>O798*H798</f>
        <v>0</v>
      </c>
      <c r="Q798" s="149">
        <v>0</v>
      </c>
      <c r="R798" s="149">
        <f>Q798*H798</f>
        <v>0</v>
      </c>
      <c r="S798" s="149">
        <v>0</v>
      </c>
      <c r="T798" s="150">
        <f>S798*H798</f>
        <v>0</v>
      </c>
      <c r="AR798" s="151" t="s">
        <v>219</v>
      </c>
      <c r="AT798" s="151" t="s">
        <v>319</v>
      </c>
      <c r="AU798" s="151" t="s">
        <v>88</v>
      </c>
      <c r="AY798" s="17" t="s">
        <v>317</v>
      </c>
      <c r="BE798" s="152">
        <f>IF(N798="základní",J798,0)</f>
        <v>0</v>
      </c>
      <c r="BF798" s="152">
        <f>IF(N798="snížená",J798,0)</f>
        <v>0</v>
      </c>
      <c r="BG798" s="152">
        <f>IF(N798="zákl. přenesená",J798,0)</f>
        <v>0</v>
      </c>
      <c r="BH798" s="152">
        <f>IF(N798="sníž. přenesená",J798,0)</f>
        <v>0</v>
      </c>
      <c r="BI798" s="152">
        <f>IF(N798="nulová",J798,0)</f>
        <v>0</v>
      </c>
      <c r="BJ798" s="17" t="s">
        <v>21</v>
      </c>
      <c r="BK798" s="152">
        <f>ROUND(I798*H798,1)</f>
        <v>0</v>
      </c>
      <c r="BL798" s="17" t="s">
        <v>219</v>
      </c>
      <c r="BM798" s="151" t="s">
        <v>928</v>
      </c>
    </row>
    <row r="799" spans="2:51" s="12" customFormat="1" ht="11.25">
      <c r="B799" s="153"/>
      <c r="D799" s="154" t="s">
        <v>323</v>
      </c>
      <c r="E799" s="155" t="s">
        <v>1</v>
      </c>
      <c r="F799" s="156" t="s">
        <v>929</v>
      </c>
      <c r="H799" s="155" t="s">
        <v>1</v>
      </c>
      <c r="I799" s="157"/>
      <c r="L799" s="153"/>
      <c r="M799" s="158"/>
      <c r="T799" s="159"/>
      <c r="AT799" s="155" t="s">
        <v>323</v>
      </c>
      <c r="AU799" s="155" t="s">
        <v>88</v>
      </c>
      <c r="AV799" s="12" t="s">
        <v>21</v>
      </c>
      <c r="AW799" s="12" t="s">
        <v>35</v>
      </c>
      <c r="AX799" s="12" t="s">
        <v>79</v>
      </c>
      <c r="AY799" s="155" t="s">
        <v>317</v>
      </c>
    </row>
    <row r="800" spans="2:51" s="12" customFormat="1" ht="11.25">
      <c r="B800" s="153"/>
      <c r="D800" s="154" t="s">
        <v>323</v>
      </c>
      <c r="E800" s="155" t="s">
        <v>1</v>
      </c>
      <c r="F800" s="156" t="s">
        <v>331</v>
      </c>
      <c r="H800" s="155" t="s">
        <v>1</v>
      </c>
      <c r="I800" s="157"/>
      <c r="L800" s="153"/>
      <c r="M800" s="158"/>
      <c r="T800" s="159"/>
      <c r="AT800" s="155" t="s">
        <v>323</v>
      </c>
      <c r="AU800" s="155" t="s">
        <v>88</v>
      </c>
      <c r="AV800" s="12" t="s">
        <v>21</v>
      </c>
      <c r="AW800" s="12" t="s">
        <v>35</v>
      </c>
      <c r="AX800" s="12" t="s">
        <v>79</v>
      </c>
      <c r="AY800" s="155" t="s">
        <v>317</v>
      </c>
    </row>
    <row r="801" spans="2:51" s="13" customFormat="1" ht="11.25">
      <c r="B801" s="160"/>
      <c r="D801" s="154" t="s">
        <v>323</v>
      </c>
      <c r="E801" s="161" t="s">
        <v>1</v>
      </c>
      <c r="F801" s="162" t="s">
        <v>930</v>
      </c>
      <c r="H801" s="163">
        <v>68.34</v>
      </c>
      <c r="I801" s="164"/>
      <c r="L801" s="160"/>
      <c r="M801" s="165"/>
      <c r="T801" s="166"/>
      <c r="AT801" s="161" t="s">
        <v>323</v>
      </c>
      <c r="AU801" s="161" t="s">
        <v>88</v>
      </c>
      <c r="AV801" s="13" t="s">
        <v>88</v>
      </c>
      <c r="AW801" s="13" t="s">
        <v>35</v>
      </c>
      <c r="AX801" s="13" t="s">
        <v>79</v>
      </c>
      <c r="AY801" s="161" t="s">
        <v>317</v>
      </c>
    </row>
    <row r="802" spans="2:51" s="13" customFormat="1" ht="11.25">
      <c r="B802" s="160"/>
      <c r="D802" s="154" t="s">
        <v>323</v>
      </c>
      <c r="E802" s="161" t="s">
        <v>1</v>
      </c>
      <c r="F802" s="162" t="s">
        <v>931</v>
      </c>
      <c r="H802" s="163">
        <v>2.2</v>
      </c>
      <c r="I802" s="164"/>
      <c r="L802" s="160"/>
      <c r="M802" s="165"/>
      <c r="T802" s="166"/>
      <c r="AT802" s="161" t="s">
        <v>323</v>
      </c>
      <c r="AU802" s="161" t="s">
        <v>88</v>
      </c>
      <c r="AV802" s="13" t="s">
        <v>88</v>
      </c>
      <c r="AW802" s="13" t="s">
        <v>35</v>
      </c>
      <c r="AX802" s="13" t="s">
        <v>79</v>
      </c>
      <c r="AY802" s="161" t="s">
        <v>317</v>
      </c>
    </row>
    <row r="803" spans="2:51" s="15" customFormat="1" ht="11.25">
      <c r="B803" s="174"/>
      <c r="D803" s="154" t="s">
        <v>323</v>
      </c>
      <c r="E803" s="175" t="s">
        <v>1</v>
      </c>
      <c r="F803" s="176" t="s">
        <v>334</v>
      </c>
      <c r="H803" s="177">
        <v>70.54</v>
      </c>
      <c r="I803" s="178"/>
      <c r="L803" s="174"/>
      <c r="M803" s="179"/>
      <c r="T803" s="180"/>
      <c r="AT803" s="175" t="s">
        <v>323</v>
      </c>
      <c r="AU803" s="175" t="s">
        <v>88</v>
      </c>
      <c r="AV803" s="15" t="s">
        <v>219</v>
      </c>
      <c r="AW803" s="15" t="s">
        <v>35</v>
      </c>
      <c r="AX803" s="15" t="s">
        <v>21</v>
      </c>
      <c r="AY803" s="175" t="s">
        <v>317</v>
      </c>
    </row>
    <row r="804" spans="2:65" s="1" customFormat="1" ht="24.2" customHeight="1">
      <c r="B804" s="32"/>
      <c r="C804" s="139" t="s">
        <v>932</v>
      </c>
      <c r="D804" s="139" t="s">
        <v>319</v>
      </c>
      <c r="E804" s="140" t="s">
        <v>933</v>
      </c>
      <c r="F804" s="141" t="s">
        <v>934</v>
      </c>
      <c r="G804" s="142" t="s">
        <v>154</v>
      </c>
      <c r="H804" s="143">
        <v>1888.936</v>
      </c>
      <c r="I804" s="144"/>
      <c r="J804" s="145">
        <f>ROUND(I804*H804,1)</f>
        <v>0</v>
      </c>
      <c r="K804" s="146"/>
      <c r="L804" s="32"/>
      <c r="M804" s="147" t="s">
        <v>1</v>
      </c>
      <c r="N804" s="148" t="s">
        <v>44</v>
      </c>
      <c r="P804" s="149">
        <f>O804*H804</f>
        <v>0</v>
      </c>
      <c r="Q804" s="149">
        <v>0</v>
      </c>
      <c r="R804" s="149">
        <f>Q804*H804</f>
        <v>0</v>
      </c>
      <c r="S804" s="149">
        <v>0.02</v>
      </c>
      <c r="T804" s="150">
        <f>S804*H804</f>
        <v>37.77872</v>
      </c>
      <c r="AR804" s="151" t="s">
        <v>219</v>
      </c>
      <c r="AT804" s="151" t="s">
        <v>319</v>
      </c>
      <c r="AU804" s="151" t="s">
        <v>88</v>
      </c>
      <c r="AY804" s="17" t="s">
        <v>317</v>
      </c>
      <c r="BE804" s="152">
        <f>IF(N804="základní",J804,0)</f>
        <v>0</v>
      </c>
      <c r="BF804" s="152">
        <f>IF(N804="snížená",J804,0)</f>
        <v>0</v>
      </c>
      <c r="BG804" s="152">
        <f>IF(N804="zákl. přenesená",J804,0)</f>
        <v>0</v>
      </c>
      <c r="BH804" s="152">
        <f>IF(N804="sníž. přenesená",J804,0)</f>
        <v>0</v>
      </c>
      <c r="BI804" s="152">
        <f>IF(N804="nulová",J804,0)</f>
        <v>0</v>
      </c>
      <c r="BJ804" s="17" t="s">
        <v>21</v>
      </c>
      <c r="BK804" s="152">
        <f>ROUND(I804*H804,1)</f>
        <v>0</v>
      </c>
      <c r="BL804" s="17" t="s">
        <v>219</v>
      </c>
      <c r="BM804" s="151" t="s">
        <v>935</v>
      </c>
    </row>
    <row r="805" spans="2:51" s="12" customFormat="1" ht="11.25">
      <c r="B805" s="153"/>
      <c r="D805" s="154" t="s">
        <v>323</v>
      </c>
      <c r="E805" s="155" t="s">
        <v>1</v>
      </c>
      <c r="F805" s="156" t="s">
        <v>348</v>
      </c>
      <c r="H805" s="155" t="s">
        <v>1</v>
      </c>
      <c r="I805" s="157"/>
      <c r="L805" s="153"/>
      <c r="M805" s="158"/>
      <c r="T805" s="159"/>
      <c r="AT805" s="155" t="s">
        <v>323</v>
      </c>
      <c r="AU805" s="155" t="s">
        <v>88</v>
      </c>
      <c r="AV805" s="12" t="s">
        <v>21</v>
      </c>
      <c r="AW805" s="12" t="s">
        <v>35</v>
      </c>
      <c r="AX805" s="12" t="s">
        <v>79</v>
      </c>
      <c r="AY805" s="155" t="s">
        <v>317</v>
      </c>
    </row>
    <row r="806" spans="2:51" s="13" customFormat="1" ht="11.25">
      <c r="B806" s="160"/>
      <c r="D806" s="154" t="s">
        <v>323</v>
      </c>
      <c r="E806" s="161" t="s">
        <v>1</v>
      </c>
      <c r="F806" s="162" t="s">
        <v>754</v>
      </c>
      <c r="H806" s="163">
        <v>790.24</v>
      </c>
      <c r="I806" s="164"/>
      <c r="L806" s="160"/>
      <c r="M806" s="165"/>
      <c r="T806" s="166"/>
      <c r="AT806" s="161" t="s">
        <v>323</v>
      </c>
      <c r="AU806" s="161" t="s">
        <v>88</v>
      </c>
      <c r="AV806" s="13" t="s">
        <v>88</v>
      </c>
      <c r="AW806" s="13" t="s">
        <v>35</v>
      </c>
      <c r="AX806" s="13" t="s">
        <v>79</v>
      </c>
      <c r="AY806" s="161" t="s">
        <v>317</v>
      </c>
    </row>
    <row r="807" spans="2:51" s="12" customFormat="1" ht="11.25">
      <c r="B807" s="153"/>
      <c r="D807" s="154" t="s">
        <v>323</v>
      </c>
      <c r="E807" s="155" t="s">
        <v>1</v>
      </c>
      <c r="F807" s="156" t="s">
        <v>727</v>
      </c>
      <c r="H807" s="155" t="s">
        <v>1</v>
      </c>
      <c r="I807" s="157"/>
      <c r="L807" s="153"/>
      <c r="M807" s="158"/>
      <c r="T807" s="159"/>
      <c r="AT807" s="155" t="s">
        <v>323</v>
      </c>
      <c r="AU807" s="155" t="s">
        <v>88</v>
      </c>
      <c r="AV807" s="12" t="s">
        <v>21</v>
      </c>
      <c r="AW807" s="12" t="s">
        <v>35</v>
      </c>
      <c r="AX807" s="12" t="s">
        <v>79</v>
      </c>
      <c r="AY807" s="155" t="s">
        <v>317</v>
      </c>
    </row>
    <row r="808" spans="2:51" s="13" customFormat="1" ht="11.25">
      <c r="B808" s="160"/>
      <c r="D808" s="154" t="s">
        <v>323</v>
      </c>
      <c r="E808" s="161" t="s">
        <v>1</v>
      </c>
      <c r="F808" s="162" t="s">
        <v>749</v>
      </c>
      <c r="H808" s="163">
        <v>859.336</v>
      </c>
      <c r="I808" s="164"/>
      <c r="L808" s="160"/>
      <c r="M808" s="165"/>
      <c r="T808" s="166"/>
      <c r="AT808" s="161" t="s">
        <v>323</v>
      </c>
      <c r="AU808" s="161" t="s">
        <v>88</v>
      </c>
      <c r="AV808" s="13" t="s">
        <v>88</v>
      </c>
      <c r="AW808" s="13" t="s">
        <v>35</v>
      </c>
      <c r="AX808" s="13" t="s">
        <v>79</v>
      </c>
      <c r="AY808" s="161" t="s">
        <v>317</v>
      </c>
    </row>
    <row r="809" spans="2:51" s="14" customFormat="1" ht="11.25">
      <c r="B809" s="167"/>
      <c r="D809" s="154" t="s">
        <v>323</v>
      </c>
      <c r="E809" s="168" t="s">
        <v>1</v>
      </c>
      <c r="F809" s="169" t="s">
        <v>333</v>
      </c>
      <c r="H809" s="170">
        <v>1649.576</v>
      </c>
      <c r="I809" s="171"/>
      <c r="L809" s="167"/>
      <c r="M809" s="172"/>
      <c r="T809" s="173"/>
      <c r="AT809" s="168" t="s">
        <v>323</v>
      </c>
      <c r="AU809" s="168" t="s">
        <v>88</v>
      </c>
      <c r="AV809" s="14" t="s">
        <v>190</v>
      </c>
      <c r="AW809" s="14" t="s">
        <v>35</v>
      </c>
      <c r="AX809" s="14" t="s">
        <v>79</v>
      </c>
      <c r="AY809" s="168" t="s">
        <v>317</v>
      </c>
    </row>
    <row r="810" spans="2:51" s="12" customFormat="1" ht="11.25">
      <c r="B810" s="153"/>
      <c r="D810" s="154" t="s">
        <v>323</v>
      </c>
      <c r="E810" s="155" t="s">
        <v>1</v>
      </c>
      <c r="F810" s="156" t="s">
        <v>768</v>
      </c>
      <c r="H810" s="155" t="s">
        <v>1</v>
      </c>
      <c r="I810" s="157"/>
      <c r="L810" s="153"/>
      <c r="M810" s="158"/>
      <c r="T810" s="159"/>
      <c r="AT810" s="155" t="s">
        <v>323</v>
      </c>
      <c r="AU810" s="155" t="s">
        <v>88</v>
      </c>
      <c r="AV810" s="12" t="s">
        <v>21</v>
      </c>
      <c r="AW810" s="12" t="s">
        <v>35</v>
      </c>
      <c r="AX810" s="12" t="s">
        <v>79</v>
      </c>
      <c r="AY810" s="155" t="s">
        <v>317</v>
      </c>
    </row>
    <row r="811" spans="2:51" s="13" customFormat="1" ht="11.25">
      <c r="B811" s="160"/>
      <c r="D811" s="154" t="s">
        <v>323</v>
      </c>
      <c r="E811" s="161" t="s">
        <v>1</v>
      </c>
      <c r="F811" s="162" t="s">
        <v>183</v>
      </c>
      <c r="H811" s="163">
        <v>239.36</v>
      </c>
      <c r="I811" s="164"/>
      <c r="L811" s="160"/>
      <c r="M811" s="165"/>
      <c r="T811" s="166"/>
      <c r="AT811" s="161" t="s">
        <v>323</v>
      </c>
      <c r="AU811" s="161" t="s">
        <v>88</v>
      </c>
      <c r="AV811" s="13" t="s">
        <v>88</v>
      </c>
      <c r="AW811" s="13" t="s">
        <v>35</v>
      </c>
      <c r="AX811" s="13" t="s">
        <v>79</v>
      </c>
      <c r="AY811" s="161" t="s">
        <v>317</v>
      </c>
    </row>
    <row r="812" spans="2:51" s="14" customFormat="1" ht="11.25">
      <c r="B812" s="167"/>
      <c r="D812" s="154" t="s">
        <v>323</v>
      </c>
      <c r="E812" s="168" t="s">
        <v>1</v>
      </c>
      <c r="F812" s="169" t="s">
        <v>333</v>
      </c>
      <c r="H812" s="170">
        <v>239.36</v>
      </c>
      <c r="I812" s="171"/>
      <c r="L812" s="167"/>
      <c r="M812" s="172"/>
      <c r="T812" s="173"/>
      <c r="AT812" s="168" t="s">
        <v>323</v>
      </c>
      <c r="AU812" s="168" t="s">
        <v>88</v>
      </c>
      <c r="AV812" s="14" t="s">
        <v>190</v>
      </c>
      <c r="AW812" s="14" t="s">
        <v>35</v>
      </c>
      <c r="AX812" s="14" t="s">
        <v>79</v>
      </c>
      <c r="AY812" s="168" t="s">
        <v>317</v>
      </c>
    </row>
    <row r="813" spans="2:51" s="15" customFormat="1" ht="11.25">
      <c r="B813" s="174"/>
      <c r="D813" s="154" t="s">
        <v>323</v>
      </c>
      <c r="E813" s="175" t="s">
        <v>1</v>
      </c>
      <c r="F813" s="176" t="s">
        <v>334</v>
      </c>
      <c r="H813" s="177">
        <v>1888.936</v>
      </c>
      <c r="I813" s="178"/>
      <c r="L813" s="174"/>
      <c r="M813" s="179"/>
      <c r="T813" s="180"/>
      <c r="AT813" s="175" t="s">
        <v>323</v>
      </c>
      <c r="AU813" s="175" t="s">
        <v>88</v>
      </c>
      <c r="AV813" s="15" t="s">
        <v>219</v>
      </c>
      <c r="AW813" s="15" t="s">
        <v>35</v>
      </c>
      <c r="AX813" s="15" t="s">
        <v>21</v>
      </c>
      <c r="AY813" s="175" t="s">
        <v>317</v>
      </c>
    </row>
    <row r="814" spans="2:63" s="11" customFormat="1" ht="22.9" customHeight="1">
      <c r="B814" s="127"/>
      <c r="D814" s="128" t="s">
        <v>78</v>
      </c>
      <c r="E814" s="137" t="s">
        <v>936</v>
      </c>
      <c r="F814" s="137" t="s">
        <v>937</v>
      </c>
      <c r="I814" s="130"/>
      <c r="J814" s="138">
        <f>BK814</f>
        <v>0</v>
      </c>
      <c r="L814" s="127"/>
      <c r="M814" s="132"/>
      <c r="P814" s="133">
        <f>SUM(P815:P874)</f>
        <v>0</v>
      </c>
      <c r="R814" s="133">
        <f>SUM(R815:R874)</f>
        <v>0</v>
      </c>
      <c r="T814" s="134">
        <f>SUM(T815:T874)</f>
        <v>0</v>
      </c>
      <c r="AR814" s="128" t="s">
        <v>21</v>
      </c>
      <c r="AT814" s="135" t="s">
        <v>78</v>
      </c>
      <c r="AU814" s="135" t="s">
        <v>21</v>
      </c>
      <c r="AY814" s="128" t="s">
        <v>317</v>
      </c>
      <c r="BK814" s="136">
        <f>SUM(BK815:BK874)</f>
        <v>0</v>
      </c>
    </row>
    <row r="815" spans="2:65" s="1" customFormat="1" ht="21.75" customHeight="1">
      <c r="B815" s="32"/>
      <c r="C815" s="139" t="s">
        <v>938</v>
      </c>
      <c r="D815" s="139" t="s">
        <v>319</v>
      </c>
      <c r="E815" s="140" t="s">
        <v>939</v>
      </c>
      <c r="F815" s="141" t="s">
        <v>940</v>
      </c>
      <c r="G815" s="142" t="s">
        <v>236</v>
      </c>
      <c r="H815" s="143">
        <v>1252.531</v>
      </c>
      <c r="I815" s="144"/>
      <c r="J815" s="145">
        <f>ROUND(I815*H815,1)</f>
        <v>0</v>
      </c>
      <c r="K815" s="146"/>
      <c r="L815" s="32"/>
      <c r="M815" s="147" t="s">
        <v>1</v>
      </c>
      <c r="N815" s="148" t="s">
        <v>44</v>
      </c>
      <c r="P815" s="149">
        <f>O815*H815</f>
        <v>0</v>
      </c>
      <c r="Q815" s="149">
        <v>0</v>
      </c>
      <c r="R815" s="149">
        <f>Q815*H815</f>
        <v>0</v>
      </c>
      <c r="S815" s="149">
        <v>0</v>
      </c>
      <c r="T815" s="150">
        <f>S815*H815</f>
        <v>0</v>
      </c>
      <c r="AR815" s="151" t="s">
        <v>219</v>
      </c>
      <c r="AT815" s="151" t="s">
        <v>319</v>
      </c>
      <c r="AU815" s="151" t="s">
        <v>88</v>
      </c>
      <c r="AY815" s="17" t="s">
        <v>317</v>
      </c>
      <c r="BE815" s="152">
        <f>IF(N815="základní",J815,0)</f>
        <v>0</v>
      </c>
      <c r="BF815" s="152">
        <f>IF(N815="snížená",J815,0)</f>
        <v>0</v>
      </c>
      <c r="BG815" s="152">
        <f>IF(N815="zákl. přenesená",J815,0)</f>
        <v>0</v>
      </c>
      <c r="BH815" s="152">
        <f>IF(N815="sníž. přenesená",J815,0)</f>
        <v>0</v>
      </c>
      <c r="BI815" s="152">
        <f>IF(N815="nulová",J815,0)</f>
        <v>0</v>
      </c>
      <c r="BJ815" s="17" t="s">
        <v>21</v>
      </c>
      <c r="BK815" s="152">
        <f>ROUND(I815*H815,1)</f>
        <v>0</v>
      </c>
      <c r="BL815" s="17" t="s">
        <v>219</v>
      </c>
      <c r="BM815" s="151" t="s">
        <v>941</v>
      </c>
    </row>
    <row r="816" spans="2:51" s="12" customFormat="1" ht="11.25">
      <c r="B816" s="153"/>
      <c r="D816" s="154" t="s">
        <v>323</v>
      </c>
      <c r="E816" s="155" t="s">
        <v>1</v>
      </c>
      <c r="F816" s="156" t="s">
        <v>527</v>
      </c>
      <c r="H816" s="155" t="s">
        <v>1</v>
      </c>
      <c r="I816" s="157"/>
      <c r="L816" s="153"/>
      <c r="M816" s="158"/>
      <c r="T816" s="159"/>
      <c r="AT816" s="155" t="s">
        <v>323</v>
      </c>
      <c r="AU816" s="155" t="s">
        <v>88</v>
      </c>
      <c r="AV816" s="12" t="s">
        <v>21</v>
      </c>
      <c r="AW816" s="12" t="s">
        <v>35</v>
      </c>
      <c r="AX816" s="12" t="s">
        <v>79</v>
      </c>
      <c r="AY816" s="155" t="s">
        <v>317</v>
      </c>
    </row>
    <row r="817" spans="2:51" s="12" customFormat="1" ht="11.25">
      <c r="B817" s="153"/>
      <c r="D817" s="154" t="s">
        <v>323</v>
      </c>
      <c r="E817" s="155" t="s">
        <v>1</v>
      </c>
      <c r="F817" s="156" t="s">
        <v>942</v>
      </c>
      <c r="H817" s="155" t="s">
        <v>1</v>
      </c>
      <c r="I817" s="157"/>
      <c r="L817" s="153"/>
      <c r="M817" s="158"/>
      <c r="T817" s="159"/>
      <c r="AT817" s="155" t="s">
        <v>323</v>
      </c>
      <c r="AU817" s="155" t="s">
        <v>88</v>
      </c>
      <c r="AV817" s="12" t="s">
        <v>21</v>
      </c>
      <c r="AW817" s="12" t="s">
        <v>35</v>
      </c>
      <c r="AX817" s="12" t="s">
        <v>79</v>
      </c>
      <c r="AY817" s="155" t="s">
        <v>317</v>
      </c>
    </row>
    <row r="818" spans="2:51" s="13" customFormat="1" ht="11.25">
      <c r="B818" s="160"/>
      <c r="D818" s="154" t="s">
        <v>323</v>
      </c>
      <c r="E818" s="161" t="s">
        <v>1</v>
      </c>
      <c r="F818" s="162" t="s">
        <v>943</v>
      </c>
      <c r="H818" s="163">
        <v>166.265</v>
      </c>
      <c r="I818" s="164"/>
      <c r="L818" s="160"/>
      <c r="M818" s="165"/>
      <c r="T818" s="166"/>
      <c r="AT818" s="161" t="s">
        <v>323</v>
      </c>
      <c r="AU818" s="161" t="s">
        <v>88</v>
      </c>
      <c r="AV818" s="13" t="s">
        <v>88</v>
      </c>
      <c r="AW818" s="13" t="s">
        <v>35</v>
      </c>
      <c r="AX818" s="13" t="s">
        <v>79</v>
      </c>
      <c r="AY818" s="161" t="s">
        <v>317</v>
      </c>
    </row>
    <row r="819" spans="2:51" s="13" customFormat="1" ht="11.25">
      <c r="B819" s="160"/>
      <c r="D819" s="154" t="s">
        <v>323</v>
      </c>
      <c r="E819" s="161" t="s">
        <v>1</v>
      </c>
      <c r="F819" s="162" t="s">
        <v>944</v>
      </c>
      <c r="H819" s="163">
        <v>165.478</v>
      </c>
      <c r="I819" s="164"/>
      <c r="L819" s="160"/>
      <c r="M819" s="165"/>
      <c r="T819" s="166"/>
      <c r="AT819" s="161" t="s">
        <v>323</v>
      </c>
      <c r="AU819" s="161" t="s">
        <v>88</v>
      </c>
      <c r="AV819" s="13" t="s">
        <v>88</v>
      </c>
      <c r="AW819" s="13" t="s">
        <v>35</v>
      </c>
      <c r="AX819" s="13" t="s">
        <v>79</v>
      </c>
      <c r="AY819" s="161" t="s">
        <v>317</v>
      </c>
    </row>
    <row r="820" spans="2:51" s="13" customFormat="1" ht="11.25">
      <c r="B820" s="160"/>
      <c r="D820" s="154" t="s">
        <v>323</v>
      </c>
      <c r="E820" s="161" t="s">
        <v>1</v>
      </c>
      <c r="F820" s="162" t="s">
        <v>945</v>
      </c>
      <c r="H820" s="163">
        <v>109.262</v>
      </c>
      <c r="I820" s="164"/>
      <c r="L820" s="160"/>
      <c r="M820" s="165"/>
      <c r="T820" s="166"/>
      <c r="AT820" s="161" t="s">
        <v>323</v>
      </c>
      <c r="AU820" s="161" t="s">
        <v>88</v>
      </c>
      <c r="AV820" s="13" t="s">
        <v>88</v>
      </c>
      <c r="AW820" s="13" t="s">
        <v>35</v>
      </c>
      <c r="AX820" s="13" t="s">
        <v>79</v>
      </c>
      <c r="AY820" s="161" t="s">
        <v>317</v>
      </c>
    </row>
    <row r="821" spans="2:51" s="13" customFormat="1" ht="11.25">
      <c r="B821" s="160"/>
      <c r="D821" s="154" t="s">
        <v>323</v>
      </c>
      <c r="E821" s="161" t="s">
        <v>1</v>
      </c>
      <c r="F821" s="162" t="s">
        <v>946</v>
      </c>
      <c r="H821" s="163">
        <v>83.133</v>
      </c>
      <c r="I821" s="164"/>
      <c r="L821" s="160"/>
      <c r="M821" s="165"/>
      <c r="T821" s="166"/>
      <c r="AT821" s="161" t="s">
        <v>323</v>
      </c>
      <c r="AU821" s="161" t="s">
        <v>88</v>
      </c>
      <c r="AV821" s="13" t="s">
        <v>88</v>
      </c>
      <c r="AW821" s="13" t="s">
        <v>35</v>
      </c>
      <c r="AX821" s="13" t="s">
        <v>79</v>
      </c>
      <c r="AY821" s="161" t="s">
        <v>317</v>
      </c>
    </row>
    <row r="822" spans="2:51" s="14" customFormat="1" ht="11.25">
      <c r="B822" s="167"/>
      <c r="D822" s="154" t="s">
        <v>323</v>
      </c>
      <c r="E822" s="168" t="s">
        <v>234</v>
      </c>
      <c r="F822" s="169" t="s">
        <v>333</v>
      </c>
      <c r="H822" s="170">
        <v>524.138</v>
      </c>
      <c r="I822" s="171"/>
      <c r="L822" s="167"/>
      <c r="M822" s="172"/>
      <c r="T822" s="173"/>
      <c r="AT822" s="168" t="s">
        <v>323</v>
      </c>
      <c r="AU822" s="168" t="s">
        <v>88</v>
      </c>
      <c r="AV822" s="14" t="s">
        <v>190</v>
      </c>
      <c r="AW822" s="14" t="s">
        <v>35</v>
      </c>
      <c r="AX822" s="14" t="s">
        <v>79</v>
      </c>
      <c r="AY822" s="168" t="s">
        <v>317</v>
      </c>
    </row>
    <row r="823" spans="2:51" s="12" customFormat="1" ht="11.25">
      <c r="B823" s="153"/>
      <c r="D823" s="154" t="s">
        <v>323</v>
      </c>
      <c r="E823" s="155" t="s">
        <v>1</v>
      </c>
      <c r="F823" s="156" t="s">
        <v>947</v>
      </c>
      <c r="H823" s="155" t="s">
        <v>1</v>
      </c>
      <c r="I823" s="157"/>
      <c r="L823" s="153"/>
      <c r="M823" s="158"/>
      <c r="T823" s="159"/>
      <c r="AT823" s="155" t="s">
        <v>323</v>
      </c>
      <c r="AU823" s="155" t="s">
        <v>88</v>
      </c>
      <c r="AV823" s="12" t="s">
        <v>21</v>
      </c>
      <c r="AW823" s="12" t="s">
        <v>35</v>
      </c>
      <c r="AX823" s="12" t="s">
        <v>79</v>
      </c>
      <c r="AY823" s="155" t="s">
        <v>317</v>
      </c>
    </row>
    <row r="824" spans="2:51" s="13" customFormat="1" ht="11.25">
      <c r="B824" s="160"/>
      <c r="D824" s="154" t="s">
        <v>323</v>
      </c>
      <c r="E824" s="161" t="s">
        <v>1</v>
      </c>
      <c r="F824" s="162" t="s">
        <v>948</v>
      </c>
      <c r="H824" s="163">
        <v>61.4</v>
      </c>
      <c r="I824" s="164"/>
      <c r="L824" s="160"/>
      <c r="M824" s="165"/>
      <c r="T824" s="166"/>
      <c r="AT824" s="161" t="s">
        <v>323</v>
      </c>
      <c r="AU824" s="161" t="s">
        <v>88</v>
      </c>
      <c r="AV824" s="13" t="s">
        <v>88</v>
      </c>
      <c r="AW824" s="13" t="s">
        <v>35</v>
      </c>
      <c r="AX824" s="13" t="s">
        <v>79</v>
      </c>
      <c r="AY824" s="161" t="s">
        <v>317</v>
      </c>
    </row>
    <row r="825" spans="2:51" s="14" customFormat="1" ht="11.25">
      <c r="B825" s="167"/>
      <c r="D825" s="154" t="s">
        <v>323</v>
      </c>
      <c r="E825" s="168" t="s">
        <v>1</v>
      </c>
      <c r="F825" s="169" t="s">
        <v>333</v>
      </c>
      <c r="H825" s="170">
        <v>61.4</v>
      </c>
      <c r="I825" s="171"/>
      <c r="L825" s="167"/>
      <c r="M825" s="172"/>
      <c r="T825" s="173"/>
      <c r="AT825" s="168" t="s">
        <v>323</v>
      </c>
      <c r="AU825" s="168" t="s">
        <v>88</v>
      </c>
      <c r="AV825" s="14" t="s">
        <v>190</v>
      </c>
      <c r="AW825" s="14" t="s">
        <v>35</v>
      </c>
      <c r="AX825" s="14" t="s">
        <v>79</v>
      </c>
      <c r="AY825" s="168" t="s">
        <v>317</v>
      </c>
    </row>
    <row r="826" spans="2:51" s="12" customFormat="1" ht="11.25">
      <c r="B826" s="153"/>
      <c r="D826" s="154" t="s">
        <v>323</v>
      </c>
      <c r="E826" s="155" t="s">
        <v>1</v>
      </c>
      <c r="F826" s="156" t="s">
        <v>552</v>
      </c>
      <c r="H826" s="155" t="s">
        <v>1</v>
      </c>
      <c r="I826" s="157"/>
      <c r="L826" s="153"/>
      <c r="M826" s="158"/>
      <c r="T826" s="159"/>
      <c r="AT826" s="155" t="s">
        <v>323</v>
      </c>
      <c r="AU826" s="155" t="s">
        <v>88</v>
      </c>
      <c r="AV826" s="12" t="s">
        <v>21</v>
      </c>
      <c r="AW826" s="12" t="s">
        <v>35</v>
      </c>
      <c r="AX826" s="12" t="s">
        <v>79</v>
      </c>
      <c r="AY826" s="155" t="s">
        <v>317</v>
      </c>
    </row>
    <row r="827" spans="2:51" s="12" customFormat="1" ht="11.25">
      <c r="B827" s="153"/>
      <c r="D827" s="154" t="s">
        <v>323</v>
      </c>
      <c r="E827" s="155" t="s">
        <v>1</v>
      </c>
      <c r="F827" s="156" t="s">
        <v>947</v>
      </c>
      <c r="H827" s="155" t="s">
        <v>1</v>
      </c>
      <c r="I827" s="157"/>
      <c r="L827" s="153"/>
      <c r="M827" s="158"/>
      <c r="T827" s="159"/>
      <c r="AT827" s="155" t="s">
        <v>323</v>
      </c>
      <c r="AU827" s="155" t="s">
        <v>88</v>
      </c>
      <c r="AV827" s="12" t="s">
        <v>21</v>
      </c>
      <c r="AW827" s="12" t="s">
        <v>35</v>
      </c>
      <c r="AX827" s="12" t="s">
        <v>79</v>
      </c>
      <c r="AY827" s="155" t="s">
        <v>317</v>
      </c>
    </row>
    <row r="828" spans="2:51" s="13" customFormat="1" ht="11.25">
      <c r="B828" s="160"/>
      <c r="D828" s="154" t="s">
        <v>323</v>
      </c>
      <c r="E828" s="161" t="s">
        <v>1</v>
      </c>
      <c r="F828" s="162" t="s">
        <v>949</v>
      </c>
      <c r="H828" s="163">
        <v>137.628</v>
      </c>
      <c r="I828" s="164"/>
      <c r="L828" s="160"/>
      <c r="M828" s="165"/>
      <c r="T828" s="166"/>
      <c r="AT828" s="161" t="s">
        <v>323</v>
      </c>
      <c r="AU828" s="161" t="s">
        <v>88</v>
      </c>
      <c r="AV828" s="13" t="s">
        <v>88</v>
      </c>
      <c r="AW828" s="13" t="s">
        <v>35</v>
      </c>
      <c r="AX828" s="13" t="s">
        <v>79</v>
      </c>
      <c r="AY828" s="161" t="s">
        <v>317</v>
      </c>
    </row>
    <row r="829" spans="2:51" s="13" customFormat="1" ht="11.25">
      <c r="B829" s="160"/>
      <c r="D829" s="154" t="s">
        <v>323</v>
      </c>
      <c r="E829" s="161" t="s">
        <v>1</v>
      </c>
      <c r="F829" s="162" t="s">
        <v>950</v>
      </c>
      <c r="H829" s="163">
        <v>36.981</v>
      </c>
      <c r="I829" s="164"/>
      <c r="L829" s="160"/>
      <c r="M829" s="165"/>
      <c r="T829" s="166"/>
      <c r="AT829" s="161" t="s">
        <v>323</v>
      </c>
      <c r="AU829" s="161" t="s">
        <v>88</v>
      </c>
      <c r="AV829" s="13" t="s">
        <v>88</v>
      </c>
      <c r="AW829" s="13" t="s">
        <v>35</v>
      </c>
      <c r="AX829" s="13" t="s">
        <v>79</v>
      </c>
      <c r="AY829" s="161" t="s">
        <v>317</v>
      </c>
    </row>
    <row r="830" spans="2:51" s="13" customFormat="1" ht="11.25">
      <c r="B830" s="160"/>
      <c r="D830" s="154" t="s">
        <v>323</v>
      </c>
      <c r="E830" s="161" t="s">
        <v>1</v>
      </c>
      <c r="F830" s="162" t="s">
        <v>951</v>
      </c>
      <c r="H830" s="163">
        <v>121.757</v>
      </c>
      <c r="I830" s="164"/>
      <c r="L830" s="160"/>
      <c r="M830" s="165"/>
      <c r="T830" s="166"/>
      <c r="AT830" s="161" t="s">
        <v>323</v>
      </c>
      <c r="AU830" s="161" t="s">
        <v>88</v>
      </c>
      <c r="AV830" s="13" t="s">
        <v>88</v>
      </c>
      <c r="AW830" s="13" t="s">
        <v>35</v>
      </c>
      <c r="AX830" s="13" t="s">
        <v>79</v>
      </c>
      <c r="AY830" s="161" t="s">
        <v>317</v>
      </c>
    </row>
    <row r="831" spans="2:51" s="13" customFormat="1" ht="11.25">
      <c r="B831" s="160"/>
      <c r="D831" s="154" t="s">
        <v>323</v>
      </c>
      <c r="E831" s="161" t="s">
        <v>1</v>
      </c>
      <c r="F831" s="162" t="s">
        <v>952</v>
      </c>
      <c r="H831" s="163">
        <v>27.885</v>
      </c>
      <c r="I831" s="164"/>
      <c r="L831" s="160"/>
      <c r="M831" s="165"/>
      <c r="T831" s="166"/>
      <c r="AT831" s="161" t="s">
        <v>323</v>
      </c>
      <c r="AU831" s="161" t="s">
        <v>88</v>
      </c>
      <c r="AV831" s="13" t="s">
        <v>88</v>
      </c>
      <c r="AW831" s="13" t="s">
        <v>35</v>
      </c>
      <c r="AX831" s="13" t="s">
        <v>79</v>
      </c>
      <c r="AY831" s="161" t="s">
        <v>317</v>
      </c>
    </row>
    <row r="832" spans="2:51" s="13" customFormat="1" ht="11.25">
      <c r="B832" s="160"/>
      <c r="D832" s="154" t="s">
        <v>323</v>
      </c>
      <c r="E832" s="161" t="s">
        <v>1</v>
      </c>
      <c r="F832" s="162" t="s">
        <v>953</v>
      </c>
      <c r="H832" s="163">
        <v>-5.097</v>
      </c>
      <c r="I832" s="164"/>
      <c r="L832" s="160"/>
      <c r="M832" s="165"/>
      <c r="T832" s="166"/>
      <c r="AT832" s="161" t="s">
        <v>323</v>
      </c>
      <c r="AU832" s="161" t="s">
        <v>88</v>
      </c>
      <c r="AV832" s="13" t="s">
        <v>88</v>
      </c>
      <c r="AW832" s="13" t="s">
        <v>35</v>
      </c>
      <c r="AX832" s="13" t="s">
        <v>79</v>
      </c>
      <c r="AY832" s="161" t="s">
        <v>317</v>
      </c>
    </row>
    <row r="833" spans="2:51" s="13" customFormat="1" ht="11.25">
      <c r="B833" s="160"/>
      <c r="D833" s="154" t="s">
        <v>323</v>
      </c>
      <c r="E833" s="161" t="s">
        <v>1</v>
      </c>
      <c r="F833" s="162" t="s">
        <v>954</v>
      </c>
      <c r="H833" s="163">
        <v>-10.427</v>
      </c>
      <c r="I833" s="164"/>
      <c r="L833" s="160"/>
      <c r="M833" s="165"/>
      <c r="T833" s="166"/>
      <c r="AT833" s="161" t="s">
        <v>323</v>
      </c>
      <c r="AU833" s="161" t="s">
        <v>88</v>
      </c>
      <c r="AV833" s="13" t="s">
        <v>88</v>
      </c>
      <c r="AW833" s="13" t="s">
        <v>35</v>
      </c>
      <c r="AX833" s="13" t="s">
        <v>79</v>
      </c>
      <c r="AY833" s="161" t="s">
        <v>317</v>
      </c>
    </row>
    <row r="834" spans="2:51" s="14" customFormat="1" ht="11.25">
      <c r="B834" s="167"/>
      <c r="D834" s="154" t="s">
        <v>323</v>
      </c>
      <c r="E834" s="168" t="s">
        <v>241</v>
      </c>
      <c r="F834" s="169" t="s">
        <v>333</v>
      </c>
      <c r="H834" s="170">
        <v>308.727</v>
      </c>
      <c r="I834" s="171"/>
      <c r="L834" s="167"/>
      <c r="M834" s="172"/>
      <c r="T834" s="173"/>
      <c r="AT834" s="168" t="s">
        <v>323</v>
      </c>
      <c r="AU834" s="168" t="s">
        <v>88</v>
      </c>
      <c r="AV834" s="14" t="s">
        <v>190</v>
      </c>
      <c r="AW834" s="14" t="s">
        <v>35</v>
      </c>
      <c r="AX834" s="14" t="s">
        <v>79</v>
      </c>
      <c r="AY834" s="168" t="s">
        <v>317</v>
      </c>
    </row>
    <row r="835" spans="2:51" s="12" customFormat="1" ht="11.25">
      <c r="B835" s="153"/>
      <c r="D835" s="154" t="s">
        <v>323</v>
      </c>
      <c r="E835" s="155" t="s">
        <v>1</v>
      </c>
      <c r="F835" s="156" t="s">
        <v>942</v>
      </c>
      <c r="H835" s="155" t="s">
        <v>1</v>
      </c>
      <c r="I835" s="157"/>
      <c r="L835" s="153"/>
      <c r="M835" s="158"/>
      <c r="T835" s="159"/>
      <c r="AT835" s="155" t="s">
        <v>323</v>
      </c>
      <c r="AU835" s="155" t="s">
        <v>88</v>
      </c>
      <c r="AV835" s="12" t="s">
        <v>21</v>
      </c>
      <c r="AW835" s="12" t="s">
        <v>35</v>
      </c>
      <c r="AX835" s="12" t="s">
        <v>79</v>
      </c>
      <c r="AY835" s="155" t="s">
        <v>317</v>
      </c>
    </row>
    <row r="836" spans="2:51" s="13" customFormat="1" ht="11.25">
      <c r="B836" s="160"/>
      <c r="D836" s="154" t="s">
        <v>323</v>
      </c>
      <c r="E836" s="161" t="s">
        <v>1</v>
      </c>
      <c r="F836" s="162" t="s">
        <v>234</v>
      </c>
      <c r="H836" s="163">
        <v>524.138</v>
      </c>
      <c r="I836" s="164"/>
      <c r="L836" s="160"/>
      <c r="M836" s="165"/>
      <c r="T836" s="166"/>
      <c r="AT836" s="161" t="s">
        <v>323</v>
      </c>
      <c r="AU836" s="161" t="s">
        <v>88</v>
      </c>
      <c r="AV836" s="13" t="s">
        <v>88</v>
      </c>
      <c r="AW836" s="13" t="s">
        <v>35</v>
      </c>
      <c r="AX836" s="13" t="s">
        <v>79</v>
      </c>
      <c r="AY836" s="161" t="s">
        <v>317</v>
      </c>
    </row>
    <row r="837" spans="2:51" s="13" customFormat="1" ht="22.5">
      <c r="B837" s="160"/>
      <c r="D837" s="154" t="s">
        <v>323</v>
      </c>
      <c r="E837" s="161" t="s">
        <v>1</v>
      </c>
      <c r="F837" s="162" t="s">
        <v>955</v>
      </c>
      <c r="H837" s="163">
        <v>-165.872</v>
      </c>
      <c r="I837" s="164"/>
      <c r="L837" s="160"/>
      <c r="M837" s="165"/>
      <c r="T837" s="166"/>
      <c r="AT837" s="161" t="s">
        <v>323</v>
      </c>
      <c r="AU837" s="161" t="s">
        <v>88</v>
      </c>
      <c r="AV837" s="13" t="s">
        <v>88</v>
      </c>
      <c r="AW837" s="13" t="s">
        <v>35</v>
      </c>
      <c r="AX837" s="13" t="s">
        <v>79</v>
      </c>
      <c r="AY837" s="161" t="s">
        <v>317</v>
      </c>
    </row>
    <row r="838" spans="2:51" s="14" customFormat="1" ht="11.25">
      <c r="B838" s="167"/>
      <c r="D838" s="154" t="s">
        <v>323</v>
      </c>
      <c r="E838" s="168" t="s">
        <v>238</v>
      </c>
      <c r="F838" s="169" t="s">
        <v>333</v>
      </c>
      <c r="H838" s="170">
        <v>358.266</v>
      </c>
      <c r="I838" s="171"/>
      <c r="L838" s="167"/>
      <c r="M838" s="172"/>
      <c r="T838" s="173"/>
      <c r="AT838" s="168" t="s">
        <v>323</v>
      </c>
      <c r="AU838" s="168" t="s">
        <v>88</v>
      </c>
      <c r="AV838" s="14" t="s">
        <v>190</v>
      </c>
      <c r="AW838" s="14" t="s">
        <v>35</v>
      </c>
      <c r="AX838" s="14" t="s">
        <v>79</v>
      </c>
      <c r="AY838" s="168" t="s">
        <v>317</v>
      </c>
    </row>
    <row r="839" spans="2:51" s="15" customFormat="1" ht="11.25">
      <c r="B839" s="174"/>
      <c r="D839" s="154" t="s">
        <v>323</v>
      </c>
      <c r="E839" s="175" t="s">
        <v>1</v>
      </c>
      <c r="F839" s="176" t="s">
        <v>334</v>
      </c>
      <c r="H839" s="177">
        <v>1252.531</v>
      </c>
      <c r="I839" s="178"/>
      <c r="L839" s="174"/>
      <c r="M839" s="179"/>
      <c r="T839" s="180"/>
      <c r="AT839" s="175" t="s">
        <v>323</v>
      </c>
      <c r="AU839" s="175" t="s">
        <v>88</v>
      </c>
      <c r="AV839" s="15" t="s">
        <v>219</v>
      </c>
      <c r="AW839" s="15" t="s">
        <v>35</v>
      </c>
      <c r="AX839" s="15" t="s">
        <v>21</v>
      </c>
      <c r="AY839" s="175" t="s">
        <v>317</v>
      </c>
    </row>
    <row r="840" spans="2:65" s="1" customFormat="1" ht="24.2" customHeight="1">
      <c r="B840" s="32"/>
      <c r="C840" s="139" t="s">
        <v>956</v>
      </c>
      <c r="D840" s="139" t="s">
        <v>319</v>
      </c>
      <c r="E840" s="140" t="s">
        <v>957</v>
      </c>
      <c r="F840" s="141" t="s">
        <v>958</v>
      </c>
      <c r="G840" s="142" t="s">
        <v>236</v>
      </c>
      <c r="H840" s="143">
        <v>7794.267</v>
      </c>
      <c r="I840" s="144"/>
      <c r="J840" s="145">
        <f>ROUND(I840*H840,1)</f>
        <v>0</v>
      </c>
      <c r="K840" s="146"/>
      <c r="L840" s="32"/>
      <c r="M840" s="147" t="s">
        <v>1</v>
      </c>
      <c r="N840" s="148" t="s">
        <v>44</v>
      </c>
      <c r="P840" s="149">
        <f>O840*H840</f>
        <v>0</v>
      </c>
      <c r="Q840" s="149">
        <v>0</v>
      </c>
      <c r="R840" s="149">
        <f>Q840*H840</f>
        <v>0</v>
      </c>
      <c r="S840" s="149">
        <v>0</v>
      </c>
      <c r="T840" s="150">
        <f>S840*H840</f>
        <v>0</v>
      </c>
      <c r="AR840" s="151" t="s">
        <v>219</v>
      </c>
      <c r="AT840" s="151" t="s">
        <v>319</v>
      </c>
      <c r="AU840" s="151" t="s">
        <v>88</v>
      </c>
      <c r="AY840" s="17" t="s">
        <v>317</v>
      </c>
      <c r="BE840" s="152">
        <f>IF(N840="základní",J840,0)</f>
        <v>0</v>
      </c>
      <c r="BF840" s="152">
        <f>IF(N840="snížená",J840,0)</f>
        <v>0</v>
      </c>
      <c r="BG840" s="152">
        <f>IF(N840="zákl. přenesená",J840,0)</f>
        <v>0</v>
      </c>
      <c r="BH840" s="152">
        <f>IF(N840="sníž. přenesená",J840,0)</f>
        <v>0</v>
      </c>
      <c r="BI840" s="152">
        <f>IF(N840="nulová",J840,0)</f>
        <v>0</v>
      </c>
      <c r="BJ840" s="17" t="s">
        <v>21</v>
      </c>
      <c r="BK840" s="152">
        <f>ROUND(I840*H840,1)</f>
        <v>0</v>
      </c>
      <c r="BL840" s="17" t="s">
        <v>219</v>
      </c>
      <c r="BM840" s="151" t="s">
        <v>959</v>
      </c>
    </row>
    <row r="841" spans="2:51" s="12" customFormat="1" ht="11.25">
      <c r="B841" s="153"/>
      <c r="D841" s="154" t="s">
        <v>323</v>
      </c>
      <c r="E841" s="155" t="s">
        <v>1</v>
      </c>
      <c r="F841" s="156" t="s">
        <v>942</v>
      </c>
      <c r="H841" s="155" t="s">
        <v>1</v>
      </c>
      <c r="I841" s="157"/>
      <c r="L841" s="153"/>
      <c r="M841" s="158"/>
      <c r="T841" s="159"/>
      <c r="AT841" s="155" t="s">
        <v>323</v>
      </c>
      <c r="AU841" s="155" t="s">
        <v>88</v>
      </c>
      <c r="AV841" s="12" t="s">
        <v>21</v>
      </c>
      <c r="AW841" s="12" t="s">
        <v>35</v>
      </c>
      <c r="AX841" s="12" t="s">
        <v>79</v>
      </c>
      <c r="AY841" s="155" t="s">
        <v>317</v>
      </c>
    </row>
    <row r="842" spans="2:51" s="13" customFormat="1" ht="11.25">
      <c r="B842" s="160"/>
      <c r="D842" s="154" t="s">
        <v>323</v>
      </c>
      <c r="E842" s="161" t="s">
        <v>1</v>
      </c>
      <c r="F842" s="162" t="s">
        <v>960</v>
      </c>
      <c r="H842" s="163">
        <v>5015.724</v>
      </c>
      <c r="I842" s="164"/>
      <c r="L842" s="160"/>
      <c r="M842" s="165"/>
      <c r="T842" s="166"/>
      <c r="AT842" s="161" t="s">
        <v>323</v>
      </c>
      <c r="AU842" s="161" t="s">
        <v>88</v>
      </c>
      <c r="AV842" s="13" t="s">
        <v>88</v>
      </c>
      <c r="AW842" s="13" t="s">
        <v>35</v>
      </c>
      <c r="AX842" s="13" t="s">
        <v>79</v>
      </c>
      <c r="AY842" s="161" t="s">
        <v>317</v>
      </c>
    </row>
    <row r="843" spans="2:51" s="12" customFormat="1" ht="11.25">
      <c r="B843" s="153"/>
      <c r="D843" s="154" t="s">
        <v>323</v>
      </c>
      <c r="E843" s="155" t="s">
        <v>1</v>
      </c>
      <c r="F843" s="156" t="s">
        <v>947</v>
      </c>
      <c r="H843" s="155" t="s">
        <v>1</v>
      </c>
      <c r="I843" s="157"/>
      <c r="L843" s="153"/>
      <c r="M843" s="158"/>
      <c r="T843" s="159"/>
      <c r="AT843" s="155" t="s">
        <v>323</v>
      </c>
      <c r="AU843" s="155" t="s">
        <v>88</v>
      </c>
      <c r="AV843" s="12" t="s">
        <v>21</v>
      </c>
      <c r="AW843" s="12" t="s">
        <v>35</v>
      </c>
      <c r="AX843" s="12" t="s">
        <v>79</v>
      </c>
      <c r="AY843" s="155" t="s">
        <v>317</v>
      </c>
    </row>
    <row r="844" spans="2:51" s="13" customFormat="1" ht="11.25">
      <c r="B844" s="160"/>
      <c r="D844" s="154" t="s">
        <v>323</v>
      </c>
      <c r="E844" s="161" t="s">
        <v>1</v>
      </c>
      <c r="F844" s="162" t="s">
        <v>961</v>
      </c>
      <c r="H844" s="163">
        <v>2778.543</v>
      </c>
      <c r="I844" s="164"/>
      <c r="L844" s="160"/>
      <c r="M844" s="165"/>
      <c r="T844" s="166"/>
      <c r="AT844" s="161" t="s">
        <v>323</v>
      </c>
      <c r="AU844" s="161" t="s">
        <v>88</v>
      </c>
      <c r="AV844" s="13" t="s">
        <v>88</v>
      </c>
      <c r="AW844" s="13" t="s">
        <v>35</v>
      </c>
      <c r="AX844" s="13" t="s">
        <v>79</v>
      </c>
      <c r="AY844" s="161" t="s">
        <v>317</v>
      </c>
    </row>
    <row r="845" spans="2:51" s="15" customFormat="1" ht="11.25">
      <c r="B845" s="174"/>
      <c r="D845" s="154" t="s">
        <v>323</v>
      </c>
      <c r="E845" s="175" t="s">
        <v>1</v>
      </c>
      <c r="F845" s="176" t="s">
        <v>334</v>
      </c>
      <c r="H845" s="177">
        <v>7794.267</v>
      </c>
      <c r="I845" s="178"/>
      <c r="L845" s="174"/>
      <c r="M845" s="179"/>
      <c r="T845" s="180"/>
      <c r="AT845" s="175" t="s">
        <v>323</v>
      </c>
      <c r="AU845" s="175" t="s">
        <v>88</v>
      </c>
      <c r="AV845" s="15" t="s">
        <v>219</v>
      </c>
      <c r="AW845" s="15" t="s">
        <v>35</v>
      </c>
      <c r="AX845" s="15" t="s">
        <v>21</v>
      </c>
      <c r="AY845" s="175" t="s">
        <v>317</v>
      </c>
    </row>
    <row r="846" spans="2:65" s="1" customFormat="1" ht="21.75" customHeight="1">
      <c r="B846" s="32"/>
      <c r="C846" s="139" t="s">
        <v>962</v>
      </c>
      <c r="D846" s="139" t="s">
        <v>319</v>
      </c>
      <c r="E846" s="140" t="s">
        <v>963</v>
      </c>
      <c r="F846" s="141" t="s">
        <v>964</v>
      </c>
      <c r="G846" s="142" t="s">
        <v>236</v>
      </c>
      <c r="H846" s="143">
        <v>205.934</v>
      </c>
      <c r="I846" s="144"/>
      <c r="J846" s="145">
        <f>ROUND(I846*H846,1)</f>
        <v>0</v>
      </c>
      <c r="K846" s="146"/>
      <c r="L846" s="32"/>
      <c r="M846" s="147" t="s">
        <v>1</v>
      </c>
      <c r="N846" s="148" t="s">
        <v>44</v>
      </c>
      <c r="P846" s="149">
        <f>O846*H846</f>
        <v>0</v>
      </c>
      <c r="Q846" s="149">
        <v>0</v>
      </c>
      <c r="R846" s="149">
        <f>Q846*H846</f>
        <v>0</v>
      </c>
      <c r="S846" s="149">
        <v>0</v>
      </c>
      <c r="T846" s="150">
        <f>S846*H846</f>
        <v>0</v>
      </c>
      <c r="AR846" s="151" t="s">
        <v>219</v>
      </c>
      <c r="AT846" s="151" t="s">
        <v>319</v>
      </c>
      <c r="AU846" s="151" t="s">
        <v>88</v>
      </c>
      <c r="AY846" s="17" t="s">
        <v>317</v>
      </c>
      <c r="BE846" s="152">
        <f>IF(N846="základní",J846,0)</f>
        <v>0</v>
      </c>
      <c r="BF846" s="152">
        <f>IF(N846="snížená",J846,0)</f>
        <v>0</v>
      </c>
      <c r="BG846" s="152">
        <f>IF(N846="zákl. přenesená",J846,0)</f>
        <v>0</v>
      </c>
      <c r="BH846" s="152">
        <f>IF(N846="sníž. přenesená",J846,0)</f>
        <v>0</v>
      </c>
      <c r="BI846" s="152">
        <f>IF(N846="nulová",J846,0)</f>
        <v>0</v>
      </c>
      <c r="BJ846" s="17" t="s">
        <v>21</v>
      </c>
      <c r="BK846" s="152">
        <f>ROUND(I846*H846,1)</f>
        <v>0</v>
      </c>
      <c r="BL846" s="17" t="s">
        <v>219</v>
      </c>
      <c r="BM846" s="151" t="s">
        <v>965</v>
      </c>
    </row>
    <row r="847" spans="2:51" s="12" customFormat="1" ht="11.25">
      <c r="B847" s="153"/>
      <c r="D847" s="154" t="s">
        <v>323</v>
      </c>
      <c r="E847" s="155" t="s">
        <v>1</v>
      </c>
      <c r="F847" s="156" t="s">
        <v>527</v>
      </c>
      <c r="H847" s="155" t="s">
        <v>1</v>
      </c>
      <c r="I847" s="157"/>
      <c r="L847" s="153"/>
      <c r="M847" s="158"/>
      <c r="T847" s="159"/>
      <c r="AT847" s="155" t="s">
        <v>323</v>
      </c>
      <c r="AU847" s="155" t="s">
        <v>88</v>
      </c>
      <c r="AV847" s="12" t="s">
        <v>21</v>
      </c>
      <c r="AW847" s="12" t="s">
        <v>35</v>
      </c>
      <c r="AX847" s="12" t="s">
        <v>79</v>
      </c>
      <c r="AY847" s="155" t="s">
        <v>317</v>
      </c>
    </row>
    <row r="848" spans="2:51" s="12" customFormat="1" ht="11.25">
      <c r="B848" s="153"/>
      <c r="D848" s="154" t="s">
        <v>323</v>
      </c>
      <c r="E848" s="155" t="s">
        <v>1</v>
      </c>
      <c r="F848" s="156" t="s">
        <v>966</v>
      </c>
      <c r="H848" s="155" t="s">
        <v>1</v>
      </c>
      <c r="I848" s="157"/>
      <c r="L848" s="153"/>
      <c r="M848" s="158"/>
      <c r="T848" s="159"/>
      <c r="AT848" s="155" t="s">
        <v>323</v>
      </c>
      <c r="AU848" s="155" t="s">
        <v>88</v>
      </c>
      <c r="AV848" s="12" t="s">
        <v>21</v>
      </c>
      <c r="AW848" s="12" t="s">
        <v>35</v>
      </c>
      <c r="AX848" s="12" t="s">
        <v>79</v>
      </c>
      <c r="AY848" s="155" t="s">
        <v>317</v>
      </c>
    </row>
    <row r="849" spans="2:51" s="13" customFormat="1" ht="11.25">
      <c r="B849" s="160"/>
      <c r="D849" s="154" t="s">
        <v>323</v>
      </c>
      <c r="E849" s="161" t="s">
        <v>1</v>
      </c>
      <c r="F849" s="162" t="s">
        <v>967</v>
      </c>
      <c r="H849" s="163">
        <v>15.292</v>
      </c>
      <c r="I849" s="164"/>
      <c r="L849" s="160"/>
      <c r="M849" s="165"/>
      <c r="T849" s="166"/>
      <c r="AT849" s="161" t="s">
        <v>323</v>
      </c>
      <c r="AU849" s="161" t="s">
        <v>88</v>
      </c>
      <c r="AV849" s="13" t="s">
        <v>88</v>
      </c>
      <c r="AW849" s="13" t="s">
        <v>35</v>
      </c>
      <c r="AX849" s="13" t="s">
        <v>79</v>
      </c>
      <c r="AY849" s="161" t="s">
        <v>317</v>
      </c>
    </row>
    <row r="850" spans="2:51" s="13" customFormat="1" ht="11.25">
      <c r="B850" s="160"/>
      <c r="D850" s="154" t="s">
        <v>323</v>
      </c>
      <c r="E850" s="161" t="s">
        <v>1</v>
      </c>
      <c r="F850" s="162" t="s">
        <v>968</v>
      </c>
      <c r="H850" s="163">
        <v>4.109</v>
      </c>
      <c r="I850" s="164"/>
      <c r="L850" s="160"/>
      <c r="M850" s="165"/>
      <c r="T850" s="166"/>
      <c r="AT850" s="161" t="s">
        <v>323</v>
      </c>
      <c r="AU850" s="161" t="s">
        <v>88</v>
      </c>
      <c r="AV850" s="13" t="s">
        <v>88</v>
      </c>
      <c r="AW850" s="13" t="s">
        <v>35</v>
      </c>
      <c r="AX850" s="13" t="s">
        <v>79</v>
      </c>
      <c r="AY850" s="161" t="s">
        <v>317</v>
      </c>
    </row>
    <row r="851" spans="2:51" s="13" customFormat="1" ht="11.25">
      <c r="B851" s="160"/>
      <c r="D851" s="154" t="s">
        <v>323</v>
      </c>
      <c r="E851" s="161" t="s">
        <v>1</v>
      </c>
      <c r="F851" s="162" t="s">
        <v>969</v>
      </c>
      <c r="H851" s="163">
        <v>13.529</v>
      </c>
      <c r="I851" s="164"/>
      <c r="L851" s="160"/>
      <c r="M851" s="165"/>
      <c r="T851" s="166"/>
      <c r="AT851" s="161" t="s">
        <v>323</v>
      </c>
      <c r="AU851" s="161" t="s">
        <v>88</v>
      </c>
      <c r="AV851" s="13" t="s">
        <v>88</v>
      </c>
      <c r="AW851" s="13" t="s">
        <v>35</v>
      </c>
      <c r="AX851" s="13" t="s">
        <v>79</v>
      </c>
      <c r="AY851" s="161" t="s">
        <v>317</v>
      </c>
    </row>
    <row r="852" spans="2:51" s="13" customFormat="1" ht="11.25">
      <c r="B852" s="160"/>
      <c r="D852" s="154" t="s">
        <v>323</v>
      </c>
      <c r="E852" s="161" t="s">
        <v>1</v>
      </c>
      <c r="F852" s="162" t="s">
        <v>970</v>
      </c>
      <c r="H852" s="163">
        <v>64.94</v>
      </c>
      <c r="I852" s="164"/>
      <c r="L852" s="160"/>
      <c r="M852" s="165"/>
      <c r="T852" s="166"/>
      <c r="AT852" s="161" t="s">
        <v>323</v>
      </c>
      <c r="AU852" s="161" t="s">
        <v>88</v>
      </c>
      <c r="AV852" s="13" t="s">
        <v>88</v>
      </c>
      <c r="AW852" s="13" t="s">
        <v>35</v>
      </c>
      <c r="AX852" s="13" t="s">
        <v>79</v>
      </c>
      <c r="AY852" s="161" t="s">
        <v>317</v>
      </c>
    </row>
    <row r="853" spans="2:51" s="13" customFormat="1" ht="11.25">
      <c r="B853" s="160"/>
      <c r="D853" s="154" t="s">
        <v>323</v>
      </c>
      <c r="E853" s="161" t="s">
        <v>247</v>
      </c>
      <c r="F853" s="162" t="s">
        <v>971</v>
      </c>
      <c r="H853" s="163">
        <v>5.097</v>
      </c>
      <c r="I853" s="164"/>
      <c r="L853" s="160"/>
      <c r="M853" s="165"/>
      <c r="T853" s="166"/>
      <c r="AT853" s="161" t="s">
        <v>323</v>
      </c>
      <c r="AU853" s="161" t="s">
        <v>88</v>
      </c>
      <c r="AV853" s="13" t="s">
        <v>88</v>
      </c>
      <c r="AW853" s="13" t="s">
        <v>35</v>
      </c>
      <c r="AX853" s="13" t="s">
        <v>79</v>
      </c>
      <c r="AY853" s="161" t="s">
        <v>317</v>
      </c>
    </row>
    <row r="854" spans="2:51" s="14" customFormat="1" ht="11.25">
      <c r="B854" s="167"/>
      <c r="D854" s="154" t="s">
        <v>323</v>
      </c>
      <c r="E854" s="168" t="s">
        <v>244</v>
      </c>
      <c r="F854" s="169" t="s">
        <v>333</v>
      </c>
      <c r="H854" s="170">
        <v>102.967</v>
      </c>
      <c r="I854" s="171"/>
      <c r="L854" s="167"/>
      <c r="M854" s="172"/>
      <c r="T854" s="173"/>
      <c r="AT854" s="168" t="s">
        <v>323</v>
      </c>
      <c r="AU854" s="168" t="s">
        <v>88</v>
      </c>
      <c r="AV854" s="14" t="s">
        <v>190</v>
      </c>
      <c r="AW854" s="14" t="s">
        <v>35</v>
      </c>
      <c r="AX854" s="14" t="s">
        <v>79</v>
      </c>
      <c r="AY854" s="168" t="s">
        <v>317</v>
      </c>
    </row>
    <row r="855" spans="2:51" s="12" customFormat="1" ht="11.25">
      <c r="B855" s="153"/>
      <c r="D855" s="154" t="s">
        <v>323</v>
      </c>
      <c r="E855" s="155" t="s">
        <v>1</v>
      </c>
      <c r="F855" s="156" t="s">
        <v>552</v>
      </c>
      <c r="H855" s="155" t="s">
        <v>1</v>
      </c>
      <c r="I855" s="157"/>
      <c r="L855" s="153"/>
      <c r="M855" s="158"/>
      <c r="T855" s="159"/>
      <c r="AT855" s="155" t="s">
        <v>323</v>
      </c>
      <c r="AU855" s="155" t="s">
        <v>88</v>
      </c>
      <c r="AV855" s="12" t="s">
        <v>21</v>
      </c>
      <c r="AW855" s="12" t="s">
        <v>35</v>
      </c>
      <c r="AX855" s="12" t="s">
        <v>79</v>
      </c>
      <c r="AY855" s="155" t="s">
        <v>317</v>
      </c>
    </row>
    <row r="856" spans="2:51" s="13" customFormat="1" ht="11.25">
      <c r="B856" s="160"/>
      <c r="D856" s="154" t="s">
        <v>323</v>
      </c>
      <c r="E856" s="161" t="s">
        <v>1</v>
      </c>
      <c r="F856" s="162" t="s">
        <v>244</v>
      </c>
      <c r="H856" s="163">
        <v>102.967</v>
      </c>
      <c r="I856" s="164"/>
      <c r="L856" s="160"/>
      <c r="M856" s="165"/>
      <c r="T856" s="166"/>
      <c r="AT856" s="161" t="s">
        <v>323</v>
      </c>
      <c r="AU856" s="161" t="s">
        <v>88</v>
      </c>
      <c r="AV856" s="13" t="s">
        <v>88</v>
      </c>
      <c r="AW856" s="13" t="s">
        <v>35</v>
      </c>
      <c r="AX856" s="13" t="s">
        <v>79</v>
      </c>
      <c r="AY856" s="161" t="s">
        <v>317</v>
      </c>
    </row>
    <row r="857" spans="2:51" s="14" customFormat="1" ht="11.25">
      <c r="B857" s="167"/>
      <c r="D857" s="154" t="s">
        <v>323</v>
      </c>
      <c r="E857" s="168" t="s">
        <v>1</v>
      </c>
      <c r="F857" s="169" t="s">
        <v>333</v>
      </c>
      <c r="H857" s="170">
        <v>102.967</v>
      </c>
      <c r="I857" s="171"/>
      <c r="L857" s="167"/>
      <c r="M857" s="172"/>
      <c r="T857" s="173"/>
      <c r="AT857" s="168" t="s">
        <v>323</v>
      </c>
      <c r="AU857" s="168" t="s">
        <v>88</v>
      </c>
      <c r="AV857" s="14" t="s">
        <v>190</v>
      </c>
      <c r="AW857" s="14" t="s">
        <v>35</v>
      </c>
      <c r="AX857" s="14" t="s">
        <v>79</v>
      </c>
      <c r="AY857" s="168" t="s">
        <v>317</v>
      </c>
    </row>
    <row r="858" spans="2:51" s="15" customFormat="1" ht="11.25">
      <c r="B858" s="174"/>
      <c r="D858" s="154" t="s">
        <v>323</v>
      </c>
      <c r="E858" s="175" t="s">
        <v>1</v>
      </c>
      <c r="F858" s="176" t="s">
        <v>334</v>
      </c>
      <c r="H858" s="177">
        <v>205.934</v>
      </c>
      <c r="I858" s="178"/>
      <c r="L858" s="174"/>
      <c r="M858" s="179"/>
      <c r="T858" s="180"/>
      <c r="AT858" s="175" t="s">
        <v>323</v>
      </c>
      <c r="AU858" s="175" t="s">
        <v>88</v>
      </c>
      <c r="AV858" s="15" t="s">
        <v>219</v>
      </c>
      <c r="AW858" s="15" t="s">
        <v>35</v>
      </c>
      <c r="AX858" s="15" t="s">
        <v>21</v>
      </c>
      <c r="AY858" s="175" t="s">
        <v>317</v>
      </c>
    </row>
    <row r="859" spans="2:65" s="1" customFormat="1" ht="24.2" customHeight="1">
      <c r="B859" s="32"/>
      <c r="C859" s="139" t="s">
        <v>972</v>
      </c>
      <c r="D859" s="139" t="s">
        <v>319</v>
      </c>
      <c r="E859" s="140" t="s">
        <v>973</v>
      </c>
      <c r="F859" s="141" t="s">
        <v>974</v>
      </c>
      <c r="G859" s="142" t="s">
        <v>236</v>
      </c>
      <c r="H859" s="143">
        <v>1441.538</v>
      </c>
      <c r="I859" s="144"/>
      <c r="J859" s="145">
        <f>ROUND(I859*H859,1)</f>
        <v>0</v>
      </c>
      <c r="K859" s="146"/>
      <c r="L859" s="32"/>
      <c r="M859" s="147" t="s">
        <v>1</v>
      </c>
      <c r="N859" s="148" t="s">
        <v>44</v>
      </c>
      <c r="P859" s="149">
        <f>O859*H859</f>
        <v>0</v>
      </c>
      <c r="Q859" s="149">
        <v>0</v>
      </c>
      <c r="R859" s="149">
        <f>Q859*H859</f>
        <v>0</v>
      </c>
      <c r="S859" s="149">
        <v>0</v>
      </c>
      <c r="T859" s="150">
        <f>S859*H859</f>
        <v>0</v>
      </c>
      <c r="AR859" s="151" t="s">
        <v>219</v>
      </c>
      <c r="AT859" s="151" t="s">
        <v>319</v>
      </c>
      <c r="AU859" s="151" t="s">
        <v>88</v>
      </c>
      <c r="AY859" s="17" t="s">
        <v>317</v>
      </c>
      <c r="BE859" s="152">
        <f>IF(N859="základní",J859,0)</f>
        <v>0</v>
      </c>
      <c r="BF859" s="152">
        <f>IF(N859="snížená",J859,0)</f>
        <v>0</v>
      </c>
      <c r="BG859" s="152">
        <f>IF(N859="zákl. přenesená",J859,0)</f>
        <v>0</v>
      </c>
      <c r="BH859" s="152">
        <f>IF(N859="sníž. přenesená",J859,0)</f>
        <v>0</v>
      </c>
      <c r="BI859" s="152">
        <f>IF(N859="nulová",J859,0)</f>
        <v>0</v>
      </c>
      <c r="BJ859" s="17" t="s">
        <v>21</v>
      </c>
      <c r="BK859" s="152">
        <f>ROUND(I859*H859,1)</f>
        <v>0</v>
      </c>
      <c r="BL859" s="17" t="s">
        <v>219</v>
      </c>
      <c r="BM859" s="151" t="s">
        <v>975</v>
      </c>
    </row>
    <row r="860" spans="2:51" s="12" customFormat="1" ht="11.25">
      <c r="B860" s="153"/>
      <c r="D860" s="154" t="s">
        <v>323</v>
      </c>
      <c r="E860" s="155" t="s">
        <v>1</v>
      </c>
      <c r="F860" s="156" t="s">
        <v>966</v>
      </c>
      <c r="H860" s="155" t="s">
        <v>1</v>
      </c>
      <c r="I860" s="157"/>
      <c r="L860" s="153"/>
      <c r="M860" s="158"/>
      <c r="T860" s="159"/>
      <c r="AT860" s="155" t="s">
        <v>323</v>
      </c>
      <c r="AU860" s="155" t="s">
        <v>88</v>
      </c>
      <c r="AV860" s="12" t="s">
        <v>21</v>
      </c>
      <c r="AW860" s="12" t="s">
        <v>35</v>
      </c>
      <c r="AX860" s="12" t="s">
        <v>79</v>
      </c>
      <c r="AY860" s="155" t="s">
        <v>317</v>
      </c>
    </row>
    <row r="861" spans="2:51" s="13" customFormat="1" ht="11.25">
      <c r="B861" s="160"/>
      <c r="D861" s="154" t="s">
        <v>323</v>
      </c>
      <c r="E861" s="161" t="s">
        <v>1</v>
      </c>
      <c r="F861" s="162" t="s">
        <v>976</v>
      </c>
      <c r="H861" s="163">
        <v>1441.538</v>
      </c>
      <c r="I861" s="164"/>
      <c r="L861" s="160"/>
      <c r="M861" s="165"/>
      <c r="T861" s="166"/>
      <c r="AT861" s="161" t="s">
        <v>323</v>
      </c>
      <c r="AU861" s="161" t="s">
        <v>88</v>
      </c>
      <c r="AV861" s="13" t="s">
        <v>88</v>
      </c>
      <c r="AW861" s="13" t="s">
        <v>35</v>
      </c>
      <c r="AX861" s="13" t="s">
        <v>79</v>
      </c>
      <c r="AY861" s="161" t="s">
        <v>317</v>
      </c>
    </row>
    <row r="862" spans="2:51" s="15" customFormat="1" ht="11.25">
      <c r="B862" s="174"/>
      <c r="D862" s="154" t="s">
        <v>323</v>
      </c>
      <c r="E862" s="175" t="s">
        <v>1</v>
      </c>
      <c r="F862" s="176" t="s">
        <v>334</v>
      </c>
      <c r="H862" s="177">
        <v>1441.538</v>
      </c>
      <c r="I862" s="178"/>
      <c r="L862" s="174"/>
      <c r="M862" s="179"/>
      <c r="T862" s="180"/>
      <c r="AT862" s="175" t="s">
        <v>323</v>
      </c>
      <c r="AU862" s="175" t="s">
        <v>88</v>
      </c>
      <c r="AV862" s="15" t="s">
        <v>219</v>
      </c>
      <c r="AW862" s="15" t="s">
        <v>35</v>
      </c>
      <c r="AX862" s="15" t="s">
        <v>21</v>
      </c>
      <c r="AY862" s="175" t="s">
        <v>317</v>
      </c>
    </row>
    <row r="863" spans="2:65" s="1" customFormat="1" ht="24.2" customHeight="1">
      <c r="B863" s="32"/>
      <c r="C863" s="139" t="s">
        <v>977</v>
      </c>
      <c r="D863" s="139" t="s">
        <v>319</v>
      </c>
      <c r="E863" s="140" t="s">
        <v>978</v>
      </c>
      <c r="F863" s="141" t="s">
        <v>979</v>
      </c>
      <c r="G863" s="142" t="s">
        <v>236</v>
      </c>
      <c r="H863" s="143">
        <v>461.233</v>
      </c>
      <c r="I863" s="144"/>
      <c r="J863" s="145">
        <f>ROUND(I863*H863,1)</f>
        <v>0</v>
      </c>
      <c r="K863" s="146"/>
      <c r="L863" s="32"/>
      <c r="M863" s="147" t="s">
        <v>1</v>
      </c>
      <c r="N863" s="148" t="s">
        <v>44</v>
      </c>
      <c r="P863" s="149">
        <f>O863*H863</f>
        <v>0</v>
      </c>
      <c r="Q863" s="149">
        <v>0</v>
      </c>
      <c r="R863" s="149">
        <f>Q863*H863</f>
        <v>0</v>
      </c>
      <c r="S863" s="149">
        <v>0</v>
      </c>
      <c r="T863" s="150">
        <f>S863*H863</f>
        <v>0</v>
      </c>
      <c r="AR863" s="151" t="s">
        <v>219</v>
      </c>
      <c r="AT863" s="151" t="s">
        <v>319</v>
      </c>
      <c r="AU863" s="151" t="s">
        <v>88</v>
      </c>
      <c r="AY863" s="17" t="s">
        <v>317</v>
      </c>
      <c r="BE863" s="152">
        <f>IF(N863="základní",J863,0)</f>
        <v>0</v>
      </c>
      <c r="BF863" s="152">
        <f>IF(N863="snížená",J863,0)</f>
        <v>0</v>
      </c>
      <c r="BG863" s="152">
        <f>IF(N863="zákl. přenesená",J863,0)</f>
        <v>0</v>
      </c>
      <c r="BH863" s="152">
        <f>IF(N863="sníž. přenesená",J863,0)</f>
        <v>0</v>
      </c>
      <c r="BI863" s="152">
        <f>IF(N863="nulová",J863,0)</f>
        <v>0</v>
      </c>
      <c r="BJ863" s="17" t="s">
        <v>21</v>
      </c>
      <c r="BK863" s="152">
        <f>ROUND(I863*H863,1)</f>
        <v>0</v>
      </c>
      <c r="BL863" s="17" t="s">
        <v>219</v>
      </c>
      <c r="BM863" s="151" t="s">
        <v>980</v>
      </c>
    </row>
    <row r="864" spans="2:51" s="12" customFormat="1" ht="11.25">
      <c r="B864" s="153"/>
      <c r="D864" s="154" t="s">
        <v>323</v>
      </c>
      <c r="E864" s="155" t="s">
        <v>1</v>
      </c>
      <c r="F864" s="156" t="s">
        <v>942</v>
      </c>
      <c r="H864" s="155" t="s">
        <v>1</v>
      </c>
      <c r="I864" s="157"/>
      <c r="L864" s="153"/>
      <c r="M864" s="158"/>
      <c r="T864" s="159"/>
      <c r="AT864" s="155" t="s">
        <v>323</v>
      </c>
      <c r="AU864" s="155" t="s">
        <v>88</v>
      </c>
      <c r="AV864" s="12" t="s">
        <v>21</v>
      </c>
      <c r="AW864" s="12" t="s">
        <v>35</v>
      </c>
      <c r="AX864" s="12" t="s">
        <v>79</v>
      </c>
      <c r="AY864" s="155" t="s">
        <v>317</v>
      </c>
    </row>
    <row r="865" spans="2:51" s="13" customFormat="1" ht="11.25">
      <c r="B865" s="160"/>
      <c r="D865" s="154" t="s">
        <v>323</v>
      </c>
      <c r="E865" s="161" t="s">
        <v>1</v>
      </c>
      <c r="F865" s="162" t="s">
        <v>238</v>
      </c>
      <c r="H865" s="163">
        <v>358.266</v>
      </c>
      <c r="I865" s="164"/>
      <c r="L865" s="160"/>
      <c r="M865" s="165"/>
      <c r="T865" s="166"/>
      <c r="AT865" s="161" t="s">
        <v>323</v>
      </c>
      <c r="AU865" s="161" t="s">
        <v>88</v>
      </c>
      <c r="AV865" s="13" t="s">
        <v>88</v>
      </c>
      <c r="AW865" s="13" t="s">
        <v>35</v>
      </c>
      <c r="AX865" s="13" t="s">
        <v>79</v>
      </c>
      <c r="AY865" s="161" t="s">
        <v>317</v>
      </c>
    </row>
    <row r="866" spans="2:51" s="12" customFormat="1" ht="11.25">
      <c r="B866" s="153"/>
      <c r="D866" s="154" t="s">
        <v>323</v>
      </c>
      <c r="E866" s="155" t="s">
        <v>1</v>
      </c>
      <c r="F866" s="156" t="s">
        <v>966</v>
      </c>
      <c r="H866" s="155" t="s">
        <v>1</v>
      </c>
      <c r="I866" s="157"/>
      <c r="L866" s="153"/>
      <c r="M866" s="158"/>
      <c r="T866" s="159"/>
      <c r="AT866" s="155" t="s">
        <v>323</v>
      </c>
      <c r="AU866" s="155" t="s">
        <v>88</v>
      </c>
      <c r="AV866" s="12" t="s">
        <v>21</v>
      </c>
      <c r="AW866" s="12" t="s">
        <v>35</v>
      </c>
      <c r="AX866" s="12" t="s">
        <v>79</v>
      </c>
      <c r="AY866" s="155" t="s">
        <v>317</v>
      </c>
    </row>
    <row r="867" spans="2:51" s="13" customFormat="1" ht="11.25">
      <c r="B867" s="160"/>
      <c r="D867" s="154" t="s">
        <v>323</v>
      </c>
      <c r="E867" s="161" t="s">
        <v>1</v>
      </c>
      <c r="F867" s="162" t="s">
        <v>244</v>
      </c>
      <c r="H867" s="163">
        <v>102.967</v>
      </c>
      <c r="I867" s="164"/>
      <c r="L867" s="160"/>
      <c r="M867" s="165"/>
      <c r="T867" s="166"/>
      <c r="AT867" s="161" t="s">
        <v>323</v>
      </c>
      <c r="AU867" s="161" t="s">
        <v>88</v>
      </c>
      <c r="AV867" s="13" t="s">
        <v>88</v>
      </c>
      <c r="AW867" s="13" t="s">
        <v>35</v>
      </c>
      <c r="AX867" s="13" t="s">
        <v>79</v>
      </c>
      <c r="AY867" s="161" t="s">
        <v>317</v>
      </c>
    </row>
    <row r="868" spans="2:51" s="15" customFormat="1" ht="11.25">
      <c r="B868" s="174"/>
      <c r="D868" s="154" t="s">
        <v>323</v>
      </c>
      <c r="E868" s="175" t="s">
        <v>1</v>
      </c>
      <c r="F868" s="176" t="s">
        <v>334</v>
      </c>
      <c r="H868" s="177">
        <v>461.233</v>
      </c>
      <c r="I868" s="178"/>
      <c r="L868" s="174"/>
      <c r="M868" s="179"/>
      <c r="T868" s="180"/>
      <c r="AT868" s="175" t="s">
        <v>323</v>
      </c>
      <c r="AU868" s="175" t="s">
        <v>88</v>
      </c>
      <c r="AV868" s="15" t="s">
        <v>219</v>
      </c>
      <c r="AW868" s="15" t="s">
        <v>35</v>
      </c>
      <c r="AX868" s="15" t="s">
        <v>21</v>
      </c>
      <c r="AY868" s="175" t="s">
        <v>317</v>
      </c>
    </row>
    <row r="869" spans="2:65" s="1" customFormat="1" ht="44.25" customHeight="1">
      <c r="B869" s="32"/>
      <c r="C869" s="139" t="s">
        <v>981</v>
      </c>
      <c r="D869" s="139" t="s">
        <v>319</v>
      </c>
      <c r="E869" s="140" t="s">
        <v>982</v>
      </c>
      <c r="F869" s="141" t="s">
        <v>983</v>
      </c>
      <c r="G869" s="142" t="s">
        <v>236</v>
      </c>
      <c r="H869" s="143">
        <v>102.967</v>
      </c>
      <c r="I869" s="144"/>
      <c r="J869" s="145">
        <f>ROUND(I869*H869,1)</f>
        <v>0</v>
      </c>
      <c r="K869" s="146"/>
      <c r="L869" s="32"/>
      <c r="M869" s="147" t="s">
        <v>1</v>
      </c>
      <c r="N869" s="148" t="s">
        <v>44</v>
      </c>
      <c r="P869" s="149">
        <f>O869*H869</f>
        <v>0</v>
      </c>
      <c r="Q869" s="149">
        <v>0</v>
      </c>
      <c r="R869" s="149">
        <f>Q869*H869</f>
        <v>0</v>
      </c>
      <c r="S869" s="149">
        <v>0</v>
      </c>
      <c r="T869" s="150">
        <f>S869*H869</f>
        <v>0</v>
      </c>
      <c r="AR869" s="151" t="s">
        <v>219</v>
      </c>
      <c r="AT869" s="151" t="s">
        <v>319</v>
      </c>
      <c r="AU869" s="151" t="s">
        <v>88</v>
      </c>
      <c r="AY869" s="17" t="s">
        <v>317</v>
      </c>
      <c r="BE869" s="152">
        <f>IF(N869="základní",J869,0)</f>
        <v>0</v>
      </c>
      <c r="BF869" s="152">
        <f>IF(N869="snížená",J869,0)</f>
        <v>0</v>
      </c>
      <c r="BG869" s="152">
        <f>IF(N869="zákl. přenesená",J869,0)</f>
        <v>0</v>
      </c>
      <c r="BH869" s="152">
        <f>IF(N869="sníž. přenesená",J869,0)</f>
        <v>0</v>
      </c>
      <c r="BI869" s="152">
        <f>IF(N869="nulová",J869,0)</f>
        <v>0</v>
      </c>
      <c r="BJ869" s="17" t="s">
        <v>21</v>
      </c>
      <c r="BK869" s="152">
        <f>ROUND(I869*H869,1)</f>
        <v>0</v>
      </c>
      <c r="BL869" s="17" t="s">
        <v>219</v>
      </c>
      <c r="BM869" s="151" t="s">
        <v>984</v>
      </c>
    </row>
    <row r="870" spans="2:51" s="13" customFormat="1" ht="11.25">
      <c r="B870" s="160"/>
      <c r="D870" s="154" t="s">
        <v>323</v>
      </c>
      <c r="E870" s="161" t="s">
        <v>1</v>
      </c>
      <c r="F870" s="162" t="s">
        <v>244</v>
      </c>
      <c r="H870" s="163">
        <v>102.967</v>
      </c>
      <c r="I870" s="164"/>
      <c r="L870" s="160"/>
      <c r="M870" s="165"/>
      <c r="T870" s="166"/>
      <c r="AT870" s="161" t="s">
        <v>323</v>
      </c>
      <c r="AU870" s="161" t="s">
        <v>88</v>
      </c>
      <c r="AV870" s="13" t="s">
        <v>88</v>
      </c>
      <c r="AW870" s="13" t="s">
        <v>35</v>
      </c>
      <c r="AX870" s="13" t="s">
        <v>79</v>
      </c>
      <c r="AY870" s="161" t="s">
        <v>317</v>
      </c>
    </row>
    <row r="871" spans="2:51" s="15" customFormat="1" ht="11.25">
      <c r="B871" s="174"/>
      <c r="D871" s="154" t="s">
        <v>323</v>
      </c>
      <c r="E871" s="175" t="s">
        <v>1</v>
      </c>
      <c r="F871" s="176" t="s">
        <v>334</v>
      </c>
      <c r="H871" s="177">
        <v>102.967</v>
      </c>
      <c r="I871" s="178"/>
      <c r="L871" s="174"/>
      <c r="M871" s="179"/>
      <c r="T871" s="180"/>
      <c r="AT871" s="175" t="s">
        <v>323</v>
      </c>
      <c r="AU871" s="175" t="s">
        <v>88</v>
      </c>
      <c r="AV871" s="15" t="s">
        <v>219</v>
      </c>
      <c r="AW871" s="15" t="s">
        <v>35</v>
      </c>
      <c r="AX871" s="15" t="s">
        <v>21</v>
      </c>
      <c r="AY871" s="175" t="s">
        <v>317</v>
      </c>
    </row>
    <row r="872" spans="2:65" s="1" customFormat="1" ht="44.25" customHeight="1">
      <c r="B872" s="32"/>
      <c r="C872" s="139" t="s">
        <v>985</v>
      </c>
      <c r="D872" s="139" t="s">
        <v>319</v>
      </c>
      <c r="E872" s="140" t="s">
        <v>986</v>
      </c>
      <c r="F872" s="141" t="s">
        <v>987</v>
      </c>
      <c r="G872" s="142" t="s">
        <v>236</v>
      </c>
      <c r="H872" s="143">
        <v>358.266</v>
      </c>
      <c r="I872" s="144"/>
      <c r="J872" s="145">
        <f>ROUND(I872*H872,1)</f>
        <v>0</v>
      </c>
      <c r="K872" s="146"/>
      <c r="L872" s="32"/>
      <c r="M872" s="147" t="s">
        <v>1</v>
      </c>
      <c r="N872" s="148" t="s">
        <v>44</v>
      </c>
      <c r="P872" s="149">
        <f>O872*H872</f>
        <v>0</v>
      </c>
      <c r="Q872" s="149">
        <v>0</v>
      </c>
      <c r="R872" s="149">
        <f>Q872*H872</f>
        <v>0</v>
      </c>
      <c r="S872" s="149">
        <v>0</v>
      </c>
      <c r="T872" s="150">
        <f>S872*H872</f>
        <v>0</v>
      </c>
      <c r="AR872" s="151" t="s">
        <v>219</v>
      </c>
      <c r="AT872" s="151" t="s">
        <v>319</v>
      </c>
      <c r="AU872" s="151" t="s">
        <v>88</v>
      </c>
      <c r="AY872" s="17" t="s">
        <v>317</v>
      </c>
      <c r="BE872" s="152">
        <f>IF(N872="základní",J872,0)</f>
        <v>0</v>
      </c>
      <c r="BF872" s="152">
        <f>IF(N872="snížená",J872,0)</f>
        <v>0</v>
      </c>
      <c r="BG872" s="152">
        <f>IF(N872="zákl. přenesená",J872,0)</f>
        <v>0</v>
      </c>
      <c r="BH872" s="152">
        <f>IF(N872="sníž. přenesená",J872,0)</f>
        <v>0</v>
      </c>
      <c r="BI872" s="152">
        <f>IF(N872="nulová",J872,0)</f>
        <v>0</v>
      </c>
      <c r="BJ872" s="17" t="s">
        <v>21</v>
      </c>
      <c r="BK872" s="152">
        <f>ROUND(I872*H872,1)</f>
        <v>0</v>
      </c>
      <c r="BL872" s="17" t="s">
        <v>219</v>
      </c>
      <c r="BM872" s="151" t="s">
        <v>988</v>
      </c>
    </row>
    <row r="873" spans="2:51" s="13" customFormat="1" ht="11.25">
      <c r="B873" s="160"/>
      <c r="D873" s="154" t="s">
        <v>323</v>
      </c>
      <c r="E873" s="161" t="s">
        <v>1</v>
      </c>
      <c r="F873" s="162" t="s">
        <v>238</v>
      </c>
      <c r="H873" s="163">
        <v>358.266</v>
      </c>
      <c r="I873" s="164"/>
      <c r="L873" s="160"/>
      <c r="M873" s="165"/>
      <c r="T873" s="166"/>
      <c r="AT873" s="161" t="s">
        <v>323</v>
      </c>
      <c r="AU873" s="161" t="s">
        <v>88</v>
      </c>
      <c r="AV873" s="13" t="s">
        <v>88</v>
      </c>
      <c r="AW873" s="13" t="s">
        <v>35</v>
      </c>
      <c r="AX873" s="13" t="s">
        <v>79</v>
      </c>
      <c r="AY873" s="161" t="s">
        <v>317</v>
      </c>
    </row>
    <row r="874" spans="2:51" s="15" customFormat="1" ht="11.25">
      <c r="B874" s="174"/>
      <c r="D874" s="154" t="s">
        <v>323</v>
      </c>
      <c r="E874" s="175" t="s">
        <v>1</v>
      </c>
      <c r="F874" s="176" t="s">
        <v>334</v>
      </c>
      <c r="H874" s="177">
        <v>358.266</v>
      </c>
      <c r="I874" s="178"/>
      <c r="L874" s="174"/>
      <c r="M874" s="179"/>
      <c r="T874" s="180"/>
      <c r="AT874" s="175" t="s">
        <v>323</v>
      </c>
      <c r="AU874" s="175" t="s">
        <v>88</v>
      </c>
      <c r="AV874" s="15" t="s">
        <v>219</v>
      </c>
      <c r="AW874" s="15" t="s">
        <v>35</v>
      </c>
      <c r="AX874" s="15" t="s">
        <v>21</v>
      </c>
      <c r="AY874" s="175" t="s">
        <v>317</v>
      </c>
    </row>
    <row r="875" spans="2:63" s="11" customFormat="1" ht="22.9" customHeight="1">
      <c r="B875" s="127"/>
      <c r="D875" s="128" t="s">
        <v>78</v>
      </c>
      <c r="E875" s="137" t="s">
        <v>989</v>
      </c>
      <c r="F875" s="137" t="s">
        <v>990</v>
      </c>
      <c r="I875" s="130"/>
      <c r="J875" s="138">
        <f>BK875</f>
        <v>0</v>
      </c>
      <c r="L875" s="127"/>
      <c r="M875" s="132"/>
      <c r="P875" s="133">
        <f>P876</f>
        <v>0</v>
      </c>
      <c r="R875" s="133">
        <f>R876</f>
        <v>0</v>
      </c>
      <c r="T875" s="134">
        <f>T876</f>
        <v>0</v>
      </c>
      <c r="AR875" s="128" t="s">
        <v>21</v>
      </c>
      <c r="AT875" s="135" t="s">
        <v>78</v>
      </c>
      <c r="AU875" s="135" t="s">
        <v>21</v>
      </c>
      <c r="AY875" s="128" t="s">
        <v>317</v>
      </c>
      <c r="BK875" s="136">
        <f>BK876</f>
        <v>0</v>
      </c>
    </row>
    <row r="876" spans="2:65" s="1" customFormat="1" ht="24.2" customHeight="1">
      <c r="B876" s="32"/>
      <c r="C876" s="139" t="s">
        <v>991</v>
      </c>
      <c r="D876" s="139" t="s">
        <v>319</v>
      </c>
      <c r="E876" s="140" t="s">
        <v>992</v>
      </c>
      <c r="F876" s="141" t="s">
        <v>993</v>
      </c>
      <c r="G876" s="142" t="s">
        <v>236</v>
      </c>
      <c r="H876" s="143">
        <v>976.515</v>
      </c>
      <c r="I876" s="144"/>
      <c r="J876" s="145">
        <f>ROUND(I876*H876,1)</f>
        <v>0</v>
      </c>
      <c r="K876" s="146"/>
      <c r="L876" s="32"/>
      <c r="M876" s="192" t="s">
        <v>1</v>
      </c>
      <c r="N876" s="193" t="s">
        <v>44</v>
      </c>
      <c r="O876" s="194"/>
      <c r="P876" s="195">
        <f>O876*H876</f>
        <v>0</v>
      </c>
      <c r="Q876" s="195">
        <v>0</v>
      </c>
      <c r="R876" s="195">
        <f>Q876*H876</f>
        <v>0</v>
      </c>
      <c r="S876" s="195">
        <v>0</v>
      </c>
      <c r="T876" s="196">
        <f>S876*H876</f>
        <v>0</v>
      </c>
      <c r="AR876" s="151" t="s">
        <v>219</v>
      </c>
      <c r="AT876" s="151" t="s">
        <v>319</v>
      </c>
      <c r="AU876" s="151" t="s">
        <v>88</v>
      </c>
      <c r="AY876" s="17" t="s">
        <v>317</v>
      </c>
      <c r="BE876" s="152">
        <f>IF(N876="základní",J876,0)</f>
        <v>0</v>
      </c>
      <c r="BF876" s="152">
        <f>IF(N876="snížená",J876,0)</f>
        <v>0</v>
      </c>
      <c r="BG876" s="152">
        <f>IF(N876="zákl. přenesená",J876,0)</f>
        <v>0</v>
      </c>
      <c r="BH876" s="152">
        <f>IF(N876="sníž. přenesená",J876,0)</f>
        <v>0</v>
      </c>
      <c r="BI876" s="152">
        <f>IF(N876="nulová",J876,0)</f>
        <v>0</v>
      </c>
      <c r="BJ876" s="17" t="s">
        <v>21</v>
      </c>
      <c r="BK876" s="152">
        <f>ROUND(I876*H876,1)</f>
        <v>0</v>
      </c>
      <c r="BL876" s="17" t="s">
        <v>219</v>
      </c>
      <c r="BM876" s="151" t="s">
        <v>994</v>
      </c>
    </row>
    <row r="877" spans="2:12" s="1" customFormat="1" ht="6.95" customHeight="1">
      <c r="B877" s="44"/>
      <c r="C877" s="45"/>
      <c r="D877" s="45"/>
      <c r="E877" s="45"/>
      <c r="F877" s="45"/>
      <c r="G877" s="45"/>
      <c r="H877" s="45"/>
      <c r="I877" s="45"/>
      <c r="J877" s="45"/>
      <c r="K877" s="45"/>
      <c r="L877" s="32"/>
    </row>
  </sheetData>
  <sheetProtection algorithmName="SHA-512" hashValue="wCI2PGuKZod11sPzyx184RJGEER1GUstigrFe4rnGWli8M+cy027shwSiit8MXChWJNka/yhageI23a5coJ4Ww==" saltValue="MnDazXuEtKuyIIAVagWBczYPis/V4hxCmD30tkScEFMSle+DjjnVaTyA2hgwpVkLAey71iMS3nbNm70bA+YGOA==" spinCount="100000" sheet="1" objects="1" scenarios="1" formatColumns="0" formatRows="0" autoFilter="0"/>
  <autoFilter ref="C125:K87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95</v>
      </c>
      <c r="AZ2" s="93" t="s">
        <v>995</v>
      </c>
      <c r="BA2" s="93" t="s">
        <v>996</v>
      </c>
      <c r="BB2" s="93" t="s">
        <v>154</v>
      </c>
      <c r="BC2" s="93" t="s">
        <v>997</v>
      </c>
      <c r="BD2" s="93" t="s">
        <v>88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  <c r="AZ3" s="93" t="s">
        <v>105</v>
      </c>
      <c r="BA3" s="93" t="s">
        <v>106</v>
      </c>
      <c r="BB3" s="93" t="s">
        <v>107</v>
      </c>
      <c r="BC3" s="93" t="s">
        <v>998</v>
      </c>
      <c r="BD3" s="93" t="s">
        <v>88</v>
      </c>
    </row>
    <row r="4" spans="2:56" ht="24.95" customHeight="1" hidden="1">
      <c r="B4" s="20"/>
      <c r="D4" s="21" t="s">
        <v>112</v>
      </c>
      <c r="L4" s="20"/>
      <c r="M4" s="94" t="s">
        <v>11</v>
      </c>
      <c r="AT4" s="17" t="s">
        <v>4</v>
      </c>
      <c r="AZ4" s="93" t="s">
        <v>109</v>
      </c>
      <c r="BA4" s="93" t="s">
        <v>110</v>
      </c>
      <c r="BB4" s="93" t="s">
        <v>107</v>
      </c>
      <c r="BC4" s="93" t="s">
        <v>999</v>
      </c>
      <c r="BD4" s="93" t="s">
        <v>88</v>
      </c>
    </row>
    <row r="5" spans="2:56" ht="6.95" customHeight="1" hidden="1">
      <c r="B5" s="20"/>
      <c r="L5" s="20"/>
      <c r="AZ5" s="93" t="s">
        <v>113</v>
      </c>
      <c r="BA5" s="93" t="s">
        <v>114</v>
      </c>
      <c r="BB5" s="93" t="s">
        <v>107</v>
      </c>
      <c r="BC5" s="93" t="s">
        <v>1000</v>
      </c>
      <c r="BD5" s="93" t="s">
        <v>88</v>
      </c>
    </row>
    <row r="6" spans="2:56" ht="12" customHeight="1" hidden="1">
      <c r="B6" s="20"/>
      <c r="D6" s="27" t="s">
        <v>17</v>
      </c>
      <c r="L6" s="20"/>
      <c r="AZ6" s="93" t="s">
        <v>116</v>
      </c>
      <c r="BA6" s="93" t="s">
        <v>117</v>
      </c>
      <c r="BB6" s="93" t="s">
        <v>107</v>
      </c>
      <c r="BC6" s="93" t="s">
        <v>1001</v>
      </c>
      <c r="BD6" s="93" t="s">
        <v>88</v>
      </c>
    </row>
    <row r="7" spans="2:56" ht="16.5" customHeight="1" hidden="1">
      <c r="B7" s="20"/>
      <c r="E7" s="255" t="str">
        <f>'Rekapitulace stavby'!K6</f>
        <v>Roblín - kanalizace</v>
      </c>
      <c r="F7" s="256"/>
      <c r="G7" s="256"/>
      <c r="H7" s="256"/>
      <c r="L7" s="20"/>
      <c r="AZ7" s="93" t="s">
        <v>1002</v>
      </c>
      <c r="BA7" s="93" t="s">
        <v>1003</v>
      </c>
      <c r="BB7" s="93" t="s">
        <v>107</v>
      </c>
      <c r="BC7" s="93" t="s">
        <v>1004</v>
      </c>
      <c r="BD7" s="93" t="s">
        <v>88</v>
      </c>
    </row>
    <row r="8" spans="2:56" ht="12" customHeight="1" hidden="1">
      <c r="B8" s="20"/>
      <c r="D8" s="27" t="s">
        <v>124</v>
      </c>
      <c r="L8" s="20"/>
      <c r="AZ8" s="93" t="s">
        <v>1005</v>
      </c>
      <c r="BA8" s="93" t="s">
        <v>1006</v>
      </c>
      <c r="BB8" s="93" t="s">
        <v>107</v>
      </c>
      <c r="BC8" s="93" t="s">
        <v>1007</v>
      </c>
      <c r="BD8" s="93" t="s">
        <v>88</v>
      </c>
    </row>
    <row r="9" spans="2:56" s="1" customFormat="1" ht="16.5" customHeight="1" hidden="1">
      <c r="B9" s="32"/>
      <c r="E9" s="255" t="s">
        <v>1008</v>
      </c>
      <c r="F9" s="257"/>
      <c r="G9" s="257"/>
      <c r="H9" s="257"/>
      <c r="L9" s="32"/>
      <c r="AZ9" s="93" t="s">
        <v>1009</v>
      </c>
      <c r="BA9" s="93" t="s">
        <v>1010</v>
      </c>
      <c r="BB9" s="93" t="s">
        <v>107</v>
      </c>
      <c r="BC9" s="93" t="s">
        <v>1007</v>
      </c>
      <c r="BD9" s="93" t="s">
        <v>88</v>
      </c>
    </row>
    <row r="10" spans="2:56" s="1" customFormat="1" ht="12" customHeight="1" hidden="1">
      <c r="B10" s="32"/>
      <c r="D10" s="27" t="s">
        <v>1011</v>
      </c>
      <c r="L10" s="32"/>
      <c r="AZ10" s="93" t="s">
        <v>121</v>
      </c>
      <c r="BA10" s="93" t="s">
        <v>122</v>
      </c>
      <c r="BB10" s="93" t="s">
        <v>107</v>
      </c>
      <c r="BC10" s="93" t="s">
        <v>1012</v>
      </c>
      <c r="BD10" s="93" t="s">
        <v>88</v>
      </c>
    </row>
    <row r="11" spans="2:56" s="1" customFormat="1" ht="16.5" customHeight="1" hidden="1">
      <c r="B11" s="32"/>
      <c r="E11" s="213" t="s">
        <v>1013</v>
      </c>
      <c r="F11" s="257"/>
      <c r="G11" s="257"/>
      <c r="H11" s="257"/>
      <c r="L11" s="32"/>
      <c r="AZ11" s="93" t="s">
        <v>129</v>
      </c>
      <c r="BA11" s="93" t="s">
        <v>130</v>
      </c>
      <c r="BB11" s="93" t="s">
        <v>107</v>
      </c>
      <c r="BC11" s="93" t="s">
        <v>1014</v>
      </c>
      <c r="BD11" s="93" t="s">
        <v>88</v>
      </c>
    </row>
    <row r="12" spans="2:56" s="1" customFormat="1" ht="11.25" hidden="1">
      <c r="B12" s="32"/>
      <c r="L12" s="32"/>
      <c r="AZ12" s="93" t="s">
        <v>132</v>
      </c>
      <c r="BA12" s="93" t="s">
        <v>133</v>
      </c>
      <c r="BB12" s="93" t="s">
        <v>107</v>
      </c>
      <c r="BC12" s="93" t="s">
        <v>1015</v>
      </c>
      <c r="BD12" s="93" t="s">
        <v>88</v>
      </c>
    </row>
    <row r="13" spans="2:56" s="1" customFormat="1" ht="12" customHeight="1" hidden="1">
      <c r="B13" s="32"/>
      <c r="D13" s="27" t="s">
        <v>19</v>
      </c>
      <c r="F13" s="25" t="s">
        <v>1</v>
      </c>
      <c r="I13" s="27" t="s">
        <v>20</v>
      </c>
      <c r="J13" s="25" t="s">
        <v>1</v>
      </c>
      <c r="L13" s="32"/>
      <c r="AZ13" s="93" t="s">
        <v>135</v>
      </c>
      <c r="BA13" s="93" t="s">
        <v>136</v>
      </c>
      <c r="BB13" s="93" t="s">
        <v>107</v>
      </c>
      <c r="BC13" s="93" t="s">
        <v>1016</v>
      </c>
      <c r="BD13" s="93" t="s">
        <v>88</v>
      </c>
    </row>
    <row r="14" spans="2:56" s="1" customFormat="1" ht="12" customHeight="1" hidden="1">
      <c r="B14" s="32"/>
      <c r="D14" s="27" t="s">
        <v>22</v>
      </c>
      <c r="F14" s="25" t="s">
        <v>23</v>
      </c>
      <c r="I14" s="27" t="s">
        <v>24</v>
      </c>
      <c r="J14" s="52" t="str">
        <f>'Rekapitulace stavby'!AN8</f>
        <v>30. 7. 2023</v>
      </c>
      <c r="L14" s="32"/>
      <c r="AZ14" s="93" t="s">
        <v>138</v>
      </c>
      <c r="BA14" s="93" t="s">
        <v>1017</v>
      </c>
      <c r="BB14" s="93" t="s">
        <v>107</v>
      </c>
      <c r="BC14" s="93" t="s">
        <v>1018</v>
      </c>
      <c r="BD14" s="93" t="s">
        <v>88</v>
      </c>
    </row>
    <row r="15" spans="2:56" s="1" customFormat="1" ht="10.9" customHeight="1" hidden="1">
      <c r="B15" s="32"/>
      <c r="L15" s="32"/>
      <c r="AZ15" s="93" t="s">
        <v>141</v>
      </c>
      <c r="BA15" s="93" t="s">
        <v>142</v>
      </c>
      <c r="BB15" s="93" t="s">
        <v>107</v>
      </c>
      <c r="BC15" s="93" t="s">
        <v>1019</v>
      </c>
      <c r="BD15" s="93" t="s">
        <v>88</v>
      </c>
    </row>
    <row r="16" spans="2:56" s="1" customFormat="1" ht="12" customHeight="1" hidden="1">
      <c r="B16" s="32"/>
      <c r="D16" s="27" t="s">
        <v>27</v>
      </c>
      <c r="I16" s="27" t="s">
        <v>28</v>
      </c>
      <c r="J16" s="25" t="s">
        <v>1</v>
      </c>
      <c r="L16" s="32"/>
      <c r="AZ16" s="93" t="s">
        <v>144</v>
      </c>
      <c r="BA16" s="93" t="s">
        <v>1020</v>
      </c>
      <c r="BB16" s="93" t="s">
        <v>107</v>
      </c>
      <c r="BC16" s="93" t="s">
        <v>1021</v>
      </c>
      <c r="BD16" s="93" t="s">
        <v>88</v>
      </c>
    </row>
    <row r="17" spans="2:56" s="1" customFormat="1" ht="18" customHeight="1" hidden="1">
      <c r="B17" s="32"/>
      <c r="E17" s="25" t="s">
        <v>29</v>
      </c>
      <c r="I17" s="27" t="s">
        <v>30</v>
      </c>
      <c r="J17" s="25" t="s">
        <v>1</v>
      </c>
      <c r="L17" s="32"/>
      <c r="AZ17" s="93" t="s">
        <v>147</v>
      </c>
      <c r="BA17" s="93" t="s">
        <v>1022</v>
      </c>
      <c r="BB17" s="93" t="s">
        <v>107</v>
      </c>
      <c r="BC17" s="93" t="s">
        <v>1023</v>
      </c>
      <c r="BD17" s="93" t="s">
        <v>88</v>
      </c>
    </row>
    <row r="18" spans="2:56" s="1" customFormat="1" ht="6.95" customHeight="1" hidden="1">
      <c r="B18" s="32"/>
      <c r="L18" s="32"/>
      <c r="AZ18" s="93" t="s">
        <v>1024</v>
      </c>
      <c r="BA18" s="93" t="s">
        <v>1025</v>
      </c>
      <c r="BB18" s="93" t="s">
        <v>154</v>
      </c>
      <c r="BC18" s="93" t="s">
        <v>1026</v>
      </c>
      <c r="BD18" s="93" t="s">
        <v>88</v>
      </c>
    </row>
    <row r="19" spans="2:56" s="1" customFormat="1" ht="12" customHeight="1" hidden="1">
      <c r="B19" s="32"/>
      <c r="D19" s="27" t="s">
        <v>31</v>
      </c>
      <c r="I19" s="27" t="s">
        <v>28</v>
      </c>
      <c r="J19" s="28" t="str">
        <f>'Rekapitulace stavby'!AN13</f>
        <v>Vyplň údaj</v>
      </c>
      <c r="L19" s="32"/>
      <c r="AZ19" s="93" t="s">
        <v>1027</v>
      </c>
      <c r="BA19" s="93" t="s">
        <v>1028</v>
      </c>
      <c r="BB19" s="93" t="s">
        <v>154</v>
      </c>
      <c r="BC19" s="93" t="s">
        <v>1029</v>
      </c>
      <c r="BD19" s="93" t="s">
        <v>88</v>
      </c>
    </row>
    <row r="20" spans="2:56" s="1" customFormat="1" ht="18" customHeight="1" hidden="1">
      <c r="B20" s="32"/>
      <c r="E20" s="258" t="str">
        <f>'Rekapitulace stavby'!E14</f>
        <v>Vyplň údaj</v>
      </c>
      <c r="F20" s="239"/>
      <c r="G20" s="239"/>
      <c r="H20" s="239"/>
      <c r="I20" s="27" t="s">
        <v>30</v>
      </c>
      <c r="J20" s="28" t="str">
        <f>'Rekapitulace stavby'!AN14</f>
        <v>Vyplň údaj</v>
      </c>
      <c r="L20" s="32"/>
      <c r="AZ20" s="93" t="s">
        <v>1030</v>
      </c>
      <c r="BA20" s="93" t="s">
        <v>1031</v>
      </c>
      <c r="BB20" s="93" t="s">
        <v>154</v>
      </c>
      <c r="BC20" s="93" t="s">
        <v>1032</v>
      </c>
      <c r="BD20" s="93" t="s">
        <v>88</v>
      </c>
    </row>
    <row r="21" spans="2:56" s="1" customFormat="1" ht="6.95" customHeight="1" hidden="1">
      <c r="B21" s="32"/>
      <c r="L21" s="32"/>
      <c r="AZ21" s="93" t="s">
        <v>1033</v>
      </c>
      <c r="BA21" s="93" t="s">
        <v>1034</v>
      </c>
      <c r="BB21" s="93" t="s">
        <v>154</v>
      </c>
      <c r="BC21" s="93" t="s">
        <v>88</v>
      </c>
      <c r="BD21" s="93" t="s">
        <v>88</v>
      </c>
    </row>
    <row r="22" spans="2:56" s="1" customFormat="1" ht="12" customHeight="1" hidden="1">
      <c r="B22" s="32"/>
      <c r="D22" s="27" t="s">
        <v>33</v>
      </c>
      <c r="I22" s="27" t="s">
        <v>28</v>
      </c>
      <c r="J22" s="25" t="s">
        <v>1</v>
      </c>
      <c r="L22" s="32"/>
      <c r="AZ22" s="93" t="s">
        <v>1035</v>
      </c>
      <c r="BA22" s="93" t="s">
        <v>1036</v>
      </c>
      <c r="BB22" s="93" t="s">
        <v>154</v>
      </c>
      <c r="BC22" s="93" t="s">
        <v>1037</v>
      </c>
      <c r="BD22" s="93" t="s">
        <v>88</v>
      </c>
    </row>
    <row r="23" spans="2:56" s="1" customFormat="1" ht="18" customHeight="1" hidden="1">
      <c r="B23" s="32"/>
      <c r="E23" s="25" t="s">
        <v>165</v>
      </c>
      <c r="I23" s="27" t="s">
        <v>30</v>
      </c>
      <c r="J23" s="25" t="s">
        <v>1</v>
      </c>
      <c r="L23" s="32"/>
      <c r="AZ23" s="93" t="s">
        <v>1038</v>
      </c>
      <c r="BA23" s="93" t="s">
        <v>1039</v>
      </c>
      <c r="BB23" s="93" t="s">
        <v>154</v>
      </c>
      <c r="BC23" s="93" t="s">
        <v>176</v>
      </c>
      <c r="BD23" s="93" t="s">
        <v>88</v>
      </c>
    </row>
    <row r="24" spans="2:56" s="1" customFormat="1" ht="6.95" customHeight="1" hidden="1">
      <c r="B24" s="32"/>
      <c r="L24" s="32"/>
      <c r="AZ24" s="93" t="s">
        <v>1040</v>
      </c>
      <c r="BA24" s="93" t="s">
        <v>1041</v>
      </c>
      <c r="BB24" s="93" t="s">
        <v>172</v>
      </c>
      <c r="BC24" s="93" t="s">
        <v>190</v>
      </c>
      <c r="BD24" s="93" t="s">
        <v>88</v>
      </c>
    </row>
    <row r="25" spans="2:56" s="1" customFormat="1" ht="12" customHeight="1" hidden="1">
      <c r="B25" s="32"/>
      <c r="D25" s="27" t="s">
        <v>36</v>
      </c>
      <c r="I25" s="27" t="s">
        <v>28</v>
      </c>
      <c r="J25" s="25" t="str">
        <f>IF('Rekapitulace stavby'!AN19="","",'Rekapitulace stavby'!AN19)</f>
        <v/>
      </c>
      <c r="L25" s="32"/>
      <c r="AZ25" s="93" t="s">
        <v>170</v>
      </c>
      <c r="BA25" s="93" t="s">
        <v>171</v>
      </c>
      <c r="BB25" s="93" t="s">
        <v>172</v>
      </c>
      <c r="BC25" s="93" t="s">
        <v>1042</v>
      </c>
      <c r="BD25" s="93" t="s">
        <v>88</v>
      </c>
    </row>
    <row r="26" spans="2:56" s="1" customFormat="1" ht="18" customHeight="1" hidden="1">
      <c r="B26" s="32"/>
      <c r="E26" s="25" t="str">
        <f>IF('Rekapitulace stavby'!E20="","",'Rekapitulace stavby'!E20)</f>
        <v xml:space="preserve"> </v>
      </c>
      <c r="I26" s="27" t="s">
        <v>30</v>
      </c>
      <c r="J26" s="25" t="str">
        <f>IF('Rekapitulace stavby'!AN20="","",'Rekapitulace stavby'!AN20)</f>
        <v/>
      </c>
      <c r="L26" s="32"/>
      <c r="AZ26" s="93" t="s">
        <v>174</v>
      </c>
      <c r="BA26" s="93" t="s">
        <v>175</v>
      </c>
      <c r="BB26" s="93" t="s">
        <v>172</v>
      </c>
      <c r="BC26" s="93" t="s">
        <v>222</v>
      </c>
      <c r="BD26" s="93" t="s">
        <v>88</v>
      </c>
    </row>
    <row r="27" spans="2:56" s="1" customFormat="1" ht="6.95" customHeight="1" hidden="1">
      <c r="B27" s="32"/>
      <c r="L27" s="32"/>
      <c r="AZ27" s="93" t="s">
        <v>177</v>
      </c>
      <c r="BA27" s="93" t="s">
        <v>178</v>
      </c>
      <c r="BB27" s="93" t="s">
        <v>172</v>
      </c>
      <c r="BC27" s="93" t="s">
        <v>1043</v>
      </c>
      <c r="BD27" s="93" t="s">
        <v>88</v>
      </c>
    </row>
    <row r="28" spans="2:56" s="1" customFormat="1" ht="12" customHeight="1" hidden="1">
      <c r="B28" s="32"/>
      <c r="D28" s="27" t="s">
        <v>38</v>
      </c>
      <c r="L28" s="32"/>
      <c r="AZ28" s="93" t="s">
        <v>1044</v>
      </c>
      <c r="BA28" s="93" t="s">
        <v>1045</v>
      </c>
      <c r="BB28" s="93" t="s">
        <v>172</v>
      </c>
      <c r="BC28" s="93" t="s">
        <v>21</v>
      </c>
      <c r="BD28" s="93" t="s">
        <v>88</v>
      </c>
    </row>
    <row r="29" spans="2:56" s="7" customFormat="1" ht="16.5" customHeight="1" hidden="1">
      <c r="B29" s="95"/>
      <c r="E29" s="244" t="s">
        <v>1</v>
      </c>
      <c r="F29" s="244"/>
      <c r="G29" s="244"/>
      <c r="H29" s="244"/>
      <c r="L29" s="95"/>
      <c r="AZ29" s="96" t="s">
        <v>1046</v>
      </c>
      <c r="BA29" s="96" t="s">
        <v>1047</v>
      </c>
      <c r="BB29" s="96" t="s">
        <v>199</v>
      </c>
      <c r="BC29" s="96" t="s">
        <v>219</v>
      </c>
      <c r="BD29" s="96" t="s">
        <v>88</v>
      </c>
    </row>
    <row r="30" spans="2:56" s="1" customFormat="1" ht="6.95" customHeight="1" hidden="1">
      <c r="B30" s="32"/>
      <c r="L30" s="32"/>
      <c r="AZ30" s="93" t="s">
        <v>1048</v>
      </c>
      <c r="BA30" s="93" t="s">
        <v>1049</v>
      </c>
      <c r="BB30" s="93" t="s">
        <v>199</v>
      </c>
      <c r="BC30" s="93" t="s">
        <v>88</v>
      </c>
      <c r="BD30" s="93" t="s">
        <v>88</v>
      </c>
    </row>
    <row r="31" spans="2:56" s="1" customFormat="1" ht="6.95" customHeight="1" hidden="1">
      <c r="B31" s="32"/>
      <c r="D31" s="53"/>
      <c r="E31" s="53"/>
      <c r="F31" s="53"/>
      <c r="G31" s="53"/>
      <c r="H31" s="53"/>
      <c r="I31" s="53"/>
      <c r="J31" s="53"/>
      <c r="K31" s="53"/>
      <c r="L31" s="32"/>
      <c r="AZ31" s="93" t="s">
        <v>1050</v>
      </c>
      <c r="BA31" s="93" t="s">
        <v>1051</v>
      </c>
      <c r="BB31" s="93" t="s">
        <v>199</v>
      </c>
      <c r="BC31" s="93" t="s">
        <v>88</v>
      </c>
      <c r="BD31" s="93" t="s">
        <v>88</v>
      </c>
    </row>
    <row r="32" spans="2:56" s="1" customFormat="1" ht="25.35" customHeight="1" hidden="1">
      <c r="B32" s="32"/>
      <c r="D32" s="97" t="s">
        <v>39</v>
      </c>
      <c r="J32" s="66">
        <f>ROUND(J131,2)</f>
        <v>0</v>
      </c>
      <c r="L32" s="32"/>
      <c r="AZ32" s="93" t="s">
        <v>1052</v>
      </c>
      <c r="BA32" s="93" t="s">
        <v>1053</v>
      </c>
      <c r="BB32" s="93" t="s">
        <v>199</v>
      </c>
      <c r="BC32" s="93" t="s">
        <v>88</v>
      </c>
      <c r="BD32" s="93" t="s">
        <v>88</v>
      </c>
    </row>
    <row r="33" spans="2:56" s="1" customFormat="1" ht="6.95" customHeight="1" hidden="1">
      <c r="B33" s="32"/>
      <c r="D33" s="53"/>
      <c r="E33" s="53"/>
      <c r="F33" s="53"/>
      <c r="G33" s="53"/>
      <c r="H33" s="53"/>
      <c r="I33" s="53"/>
      <c r="J33" s="53"/>
      <c r="K33" s="53"/>
      <c r="L33" s="32"/>
      <c r="AZ33" s="93" t="s">
        <v>1054</v>
      </c>
      <c r="BA33" s="93" t="s">
        <v>1055</v>
      </c>
      <c r="BB33" s="93" t="s">
        <v>199</v>
      </c>
      <c r="BC33" s="93" t="s">
        <v>88</v>
      </c>
      <c r="BD33" s="93" t="s">
        <v>88</v>
      </c>
    </row>
    <row r="34" spans="2:56" s="1" customFormat="1" ht="14.45" customHeight="1" hidden="1">
      <c r="B34" s="32"/>
      <c r="F34" s="35" t="s">
        <v>41</v>
      </c>
      <c r="I34" s="35" t="s">
        <v>40</v>
      </c>
      <c r="J34" s="35" t="s">
        <v>42</v>
      </c>
      <c r="L34" s="32"/>
      <c r="AZ34" s="93" t="s">
        <v>1056</v>
      </c>
      <c r="BA34" s="93" t="s">
        <v>1057</v>
      </c>
      <c r="BB34" s="93" t="s">
        <v>199</v>
      </c>
      <c r="BC34" s="93" t="s">
        <v>1058</v>
      </c>
      <c r="BD34" s="93" t="s">
        <v>88</v>
      </c>
    </row>
    <row r="35" spans="2:56" s="1" customFormat="1" ht="14.45" customHeight="1" hidden="1">
      <c r="B35" s="32"/>
      <c r="D35" s="55" t="s">
        <v>43</v>
      </c>
      <c r="E35" s="27" t="s">
        <v>44</v>
      </c>
      <c r="F35" s="86">
        <f>ROUND((SUM(BE131:BE1111)),2)</f>
        <v>0</v>
      </c>
      <c r="I35" s="98">
        <v>0.21</v>
      </c>
      <c r="J35" s="86">
        <f>ROUND(((SUM(BE131:BE1111))*I35),2)</f>
        <v>0</v>
      </c>
      <c r="L35" s="32"/>
      <c r="AZ35" s="93" t="s">
        <v>1059</v>
      </c>
      <c r="BA35" s="93" t="s">
        <v>1060</v>
      </c>
      <c r="BB35" s="93" t="s">
        <v>199</v>
      </c>
      <c r="BC35" s="93" t="s">
        <v>630</v>
      </c>
      <c r="BD35" s="93" t="s">
        <v>88</v>
      </c>
    </row>
    <row r="36" spans="2:56" s="1" customFormat="1" ht="14.45" customHeight="1" hidden="1">
      <c r="B36" s="32"/>
      <c r="E36" s="27" t="s">
        <v>45</v>
      </c>
      <c r="F36" s="86">
        <f>ROUND((SUM(BF131:BF1111)),2)</f>
        <v>0</v>
      </c>
      <c r="I36" s="98">
        <v>0.15</v>
      </c>
      <c r="J36" s="86">
        <f>ROUND(((SUM(BF131:BF1111))*I36),2)</f>
        <v>0</v>
      </c>
      <c r="L36" s="32"/>
      <c r="AZ36" s="93" t="s">
        <v>1061</v>
      </c>
      <c r="BA36" s="93" t="s">
        <v>1062</v>
      </c>
      <c r="BB36" s="93" t="s">
        <v>199</v>
      </c>
      <c r="BC36" s="93" t="s">
        <v>750</v>
      </c>
      <c r="BD36" s="93" t="s">
        <v>88</v>
      </c>
    </row>
    <row r="37" spans="2:56" s="1" customFormat="1" ht="14.45" customHeight="1" hidden="1">
      <c r="B37" s="32"/>
      <c r="E37" s="27" t="s">
        <v>46</v>
      </c>
      <c r="F37" s="86">
        <f>ROUND((SUM(BG131:BG1111)),2)</f>
        <v>0</v>
      </c>
      <c r="I37" s="98">
        <v>0.21</v>
      </c>
      <c r="J37" s="86">
        <f>0</f>
        <v>0</v>
      </c>
      <c r="L37" s="32"/>
      <c r="AZ37" s="93" t="s">
        <v>1063</v>
      </c>
      <c r="BA37" s="93" t="s">
        <v>1064</v>
      </c>
      <c r="BB37" s="93" t="s">
        <v>199</v>
      </c>
      <c r="BC37" s="93" t="s">
        <v>88</v>
      </c>
      <c r="BD37" s="93" t="s">
        <v>88</v>
      </c>
    </row>
    <row r="38" spans="2:56" s="1" customFormat="1" ht="14.45" customHeight="1" hidden="1">
      <c r="B38" s="32"/>
      <c r="E38" s="27" t="s">
        <v>47</v>
      </c>
      <c r="F38" s="86">
        <f>ROUND((SUM(BH131:BH1111)),2)</f>
        <v>0</v>
      </c>
      <c r="I38" s="98">
        <v>0.15</v>
      </c>
      <c r="J38" s="86">
        <f>0</f>
        <v>0</v>
      </c>
      <c r="L38" s="32"/>
      <c r="AZ38" s="93" t="s">
        <v>1065</v>
      </c>
      <c r="BA38" s="93" t="s">
        <v>1066</v>
      </c>
      <c r="BB38" s="93" t="s">
        <v>199</v>
      </c>
      <c r="BC38" s="93" t="s">
        <v>216</v>
      </c>
      <c r="BD38" s="93" t="s">
        <v>88</v>
      </c>
    </row>
    <row r="39" spans="2:56" s="1" customFormat="1" ht="14.45" customHeight="1" hidden="1">
      <c r="B39" s="32"/>
      <c r="E39" s="27" t="s">
        <v>48</v>
      </c>
      <c r="F39" s="86">
        <f>ROUND((SUM(BI131:BI1111)),2)</f>
        <v>0</v>
      </c>
      <c r="I39" s="98">
        <v>0</v>
      </c>
      <c r="J39" s="86">
        <f>0</f>
        <v>0</v>
      </c>
      <c r="L39" s="32"/>
      <c r="AZ39" s="93" t="s">
        <v>1067</v>
      </c>
      <c r="BA39" s="93" t="s">
        <v>1068</v>
      </c>
      <c r="BB39" s="93" t="s">
        <v>172</v>
      </c>
      <c r="BC39" s="93" t="s">
        <v>1069</v>
      </c>
      <c r="BD39" s="93" t="s">
        <v>88</v>
      </c>
    </row>
    <row r="40" spans="2:56" s="1" customFormat="1" ht="6.95" customHeight="1" hidden="1">
      <c r="B40" s="32"/>
      <c r="L40" s="32"/>
      <c r="AZ40" s="93" t="s">
        <v>1070</v>
      </c>
      <c r="BA40" s="93" t="s">
        <v>1071</v>
      </c>
      <c r="BB40" s="93" t="s">
        <v>172</v>
      </c>
      <c r="BC40" s="93" t="s">
        <v>1072</v>
      </c>
      <c r="BD40" s="93" t="s">
        <v>88</v>
      </c>
    </row>
    <row r="41" spans="2:56" s="1" customFormat="1" ht="25.35" customHeight="1" hidden="1">
      <c r="B41" s="32"/>
      <c r="C41" s="99"/>
      <c r="D41" s="100" t="s">
        <v>49</v>
      </c>
      <c r="E41" s="57"/>
      <c r="F41" s="57"/>
      <c r="G41" s="101" t="s">
        <v>50</v>
      </c>
      <c r="H41" s="102" t="s">
        <v>51</v>
      </c>
      <c r="I41" s="57"/>
      <c r="J41" s="103">
        <f>SUM(J32:J39)</f>
        <v>0</v>
      </c>
      <c r="K41" s="104"/>
      <c r="L41" s="32"/>
      <c r="AZ41" s="93" t="s">
        <v>1073</v>
      </c>
      <c r="BA41" s="93" t="s">
        <v>1074</v>
      </c>
      <c r="BB41" s="93" t="s">
        <v>172</v>
      </c>
      <c r="BC41" s="93" t="s">
        <v>1075</v>
      </c>
      <c r="BD41" s="93" t="s">
        <v>88</v>
      </c>
    </row>
    <row r="42" spans="2:56" s="1" customFormat="1" ht="14.45" customHeight="1" hidden="1">
      <c r="B42" s="32"/>
      <c r="L42" s="32"/>
      <c r="AZ42" s="93" t="s">
        <v>186</v>
      </c>
      <c r="BA42" s="93" t="s">
        <v>187</v>
      </c>
      <c r="BB42" s="93" t="s">
        <v>154</v>
      </c>
      <c r="BC42" s="93" t="s">
        <v>1026</v>
      </c>
      <c r="BD42" s="93" t="s">
        <v>88</v>
      </c>
    </row>
    <row r="43" spans="2:56" ht="14.45" customHeight="1" hidden="1">
      <c r="B43" s="20"/>
      <c r="L43" s="20"/>
      <c r="AZ43" s="93" t="s">
        <v>1076</v>
      </c>
      <c r="BA43" s="93" t="s">
        <v>1077</v>
      </c>
      <c r="BB43" s="93" t="s">
        <v>199</v>
      </c>
      <c r="BC43" s="93" t="s">
        <v>444</v>
      </c>
      <c r="BD43" s="93" t="s">
        <v>88</v>
      </c>
    </row>
    <row r="44" spans="2:56" ht="14.45" customHeight="1" hidden="1">
      <c r="B44" s="20"/>
      <c r="L44" s="20"/>
      <c r="AZ44" s="93" t="s">
        <v>1078</v>
      </c>
      <c r="BA44" s="93" t="s">
        <v>1079</v>
      </c>
      <c r="BB44" s="93" t="s">
        <v>199</v>
      </c>
      <c r="BC44" s="93" t="s">
        <v>88</v>
      </c>
      <c r="BD44" s="93" t="s">
        <v>88</v>
      </c>
    </row>
    <row r="45" spans="2:56" ht="14.45" customHeight="1" hidden="1">
      <c r="B45" s="20"/>
      <c r="L45" s="20"/>
      <c r="AZ45" s="93" t="s">
        <v>1080</v>
      </c>
      <c r="BA45" s="93" t="s">
        <v>1081</v>
      </c>
      <c r="BB45" s="93" t="s">
        <v>199</v>
      </c>
      <c r="BC45" s="93" t="s">
        <v>444</v>
      </c>
      <c r="BD45" s="93" t="s">
        <v>88</v>
      </c>
    </row>
    <row r="46" spans="2:56" ht="14.45" customHeight="1" hidden="1">
      <c r="B46" s="20"/>
      <c r="L46" s="20"/>
      <c r="AZ46" s="93" t="s">
        <v>1082</v>
      </c>
      <c r="BA46" s="93" t="s">
        <v>1083</v>
      </c>
      <c r="BB46" s="93" t="s">
        <v>199</v>
      </c>
      <c r="BC46" s="93" t="s">
        <v>88</v>
      </c>
      <c r="BD46" s="93" t="s">
        <v>88</v>
      </c>
    </row>
    <row r="47" spans="2:56" ht="14.45" customHeight="1" hidden="1">
      <c r="B47" s="20"/>
      <c r="L47" s="20"/>
      <c r="AZ47" s="93" t="s">
        <v>1084</v>
      </c>
      <c r="BA47" s="93" t="s">
        <v>1085</v>
      </c>
      <c r="BB47" s="93" t="s">
        <v>199</v>
      </c>
      <c r="BC47" s="93" t="s">
        <v>579</v>
      </c>
      <c r="BD47" s="93" t="s">
        <v>88</v>
      </c>
    </row>
    <row r="48" spans="2:56" ht="14.45" customHeight="1" hidden="1">
      <c r="B48" s="20"/>
      <c r="L48" s="20"/>
      <c r="AZ48" s="93" t="s">
        <v>1086</v>
      </c>
      <c r="BA48" s="93" t="s">
        <v>1087</v>
      </c>
      <c r="BB48" s="93" t="s">
        <v>199</v>
      </c>
      <c r="BC48" s="93" t="s">
        <v>219</v>
      </c>
      <c r="BD48" s="93" t="s">
        <v>88</v>
      </c>
    </row>
    <row r="49" spans="2:56" ht="14.45" customHeight="1" hidden="1">
      <c r="B49" s="20"/>
      <c r="L49" s="20"/>
      <c r="AZ49" s="93" t="s">
        <v>1088</v>
      </c>
      <c r="BA49" s="93" t="s">
        <v>1089</v>
      </c>
      <c r="BB49" s="93" t="s">
        <v>199</v>
      </c>
      <c r="BC49" s="93" t="s">
        <v>492</v>
      </c>
      <c r="BD49" s="93" t="s">
        <v>88</v>
      </c>
    </row>
    <row r="50" spans="2:56" s="1" customFormat="1" ht="14.45" customHeight="1" hidden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  <c r="AZ50" s="93" t="s">
        <v>1090</v>
      </c>
      <c r="BA50" s="93" t="s">
        <v>1091</v>
      </c>
      <c r="BB50" s="93" t="s">
        <v>199</v>
      </c>
      <c r="BC50" s="93" t="s">
        <v>21</v>
      </c>
      <c r="BD50" s="93" t="s">
        <v>88</v>
      </c>
    </row>
    <row r="51" spans="2:56" ht="11.25" hidden="1">
      <c r="B51" s="20"/>
      <c r="L51" s="20"/>
      <c r="AZ51" s="93" t="s">
        <v>1092</v>
      </c>
      <c r="BA51" s="93" t="s">
        <v>1093</v>
      </c>
      <c r="BB51" s="93" t="s">
        <v>199</v>
      </c>
      <c r="BC51" s="93" t="s">
        <v>622</v>
      </c>
      <c r="BD51" s="93" t="s">
        <v>88</v>
      </c>
    </row>
    <row r="52" spans="2:56" ht="11.25" hidden="1">
      <c r="B52" s="20"/>
      <c r="L52" s="20"/>
      <c r="AZ52" s="93" t="s">
        <v>1094</v>
      </c>
      <c r="BA52" s="93" t="s">
        <v>1095</v>
      </c>
      <c r="BB52" s="93" t="s">
        <v>199</v>
      </c>
      <c r="BC52" s="93" t="s">
        <v>219</v>
      </c>
      <c r="BD52" s="93" t="s">
        <v>88</v>
      </c>
    </row>
    <row r="53" spans="2:56" ht="11.25" hidden="1">
      <c r="B53" s="20"/>
      <c r="L53" s="20"/>
      <c r="AZ53" s="93" t="s">
        <v>1096</v>
      </c>
      <c r="BA53" s="93" t="s">
        <v>1097</v>
      </c>
      <c r="BB53" s="93" t="s">
        <v>154</v>
      </c>
      <c r="BC53" s="93" t="s">
        <v>1098</v>
      </c>
      <c r="BD53" s="93" t="s">
        <v>88</v>
      </c>
    </row>
    <row r="54" spans="2:56" ht="11.25" hidden="1">
      <c r="B54" s="20"/>
      <c r="L54" s="20"/>
      <c r="AZ54" s="93" t="s">
        <v>191</v>
      </c>
      <c r="BA54" s="93" t="s">
        <v>1099</v>
      </c>
      <c r="BB54" s="93" t="s">
        <v>154</v>
      </c>
      <c r="BC54" s="93" t="s">
        <v>1100</v>
      </c>
      <c r="BD54" s="93" t="s">
        <v>88</v>
      </c>
    </row>
    <row r="55" spans="2:56" ht="11.25" hidden="1">
      <c r="B55" s="20"/>
      <c r="L55" s="20"/>
      <c r="AZ55" s="93" t="s">
        <v>1101</v>
      </c>
      <c r="BA55" s="93" t="s">
        <v>192</v>
      </c>
      <c r="BB55" s="93" t="s">
        <v>154</v>
      </c>
      <c r="BC55" s="93" t="s">
        <v>1102</v>
      </c>
      <c r="BD55" s="93" t="s">
        <v>88</v>
      </c>
    </row>
    <row r="56" spans="2:56" ht="11.25" hidden="1">
      <c r="B56" s="20"/>
      <c r="L56" s="20"/>
      <c r="AZ56" s="93" t="s">
        <v>194</v>
      </c>
      <c r="BA56" s="93" t="s">
        <v>195</v>
      </c>
      <c r="BB56" s="93" t="s">
        <v>107</v>
      </c>
      <c r="BC56" s="93" t="s">
        <v>1103</v>
      </c>
      <c r="BD56" s="93" t="s">
        <v>88</v>
      </c>
    </row>
    <row r="57" spans="2:56" ht="11.25" hidden="1">
      <c r="B57" s="20"/>
      <c r="L57" s="20"/>
      <c r="AZ57" s="93" t="s">
        <v>1104</v>
      </c>
      <c r="BA57" s="93" t="s">
        <v>1105</v>
      </c>
      <c r="BB57" s="93" t="s">
        <v>107</v>
      </c>
      <c r="BC57" s="93" t="s">
        <v>1106</v>
      </c>
      <c r="BD57" s="93" t="s">
        <v>88</v>
      </c>
    </row>
    <row r="58" spans="2:56" ht="11.25" hidden="1">
      <c r="B58" s="20"/>
      <c r="L58" s="20"/>
      <c r="AZ58" s="93" t="s">
        <v>1107</v>
      </c>
      <c r="BA58" s="93" t="s">
        <v>198</v>
      </c>
      <c r="BB58" s="93" t="s">
        <v>199</v>
      </c>
      <c r="BC58" s="93" t="s">
        <v>444</v>
      </c>
      <c r="BD58" s="93" t="s">
        <v>88</v>
      </c>
    </row>
    <row r="59" spans="2:56" ht="11.25" hidden="1">
      <c r="B59" s="20"/>
      <c r="L59" s="20"/>
      <c r="AZ59" s="93" t="s">
        <v>1108</v>
      </c>
      <c r="BA59" s="93" t="s">
        <v>1109</v>
      </c>
      <c r="BB59" s="93" t="s">
        <v>199</v>
      </c>
      <c r="BC59" s="93" t="s">
        <v>219</v>
      </c>
      <c r="BD59" s="93" t="s">
        <v>88</v>
      </c>
    </row>
    <row r="60" spans="2:56" ht="11.25" hidden="1">
      <c r="B60" s="20"/>
      <c r="L60" s="20"/>
      <c r="AZ60" s="93" t="s">
        <v>1110</v>
      </c>
      <c r="BA60" s="93" t="s">
        <v>1111</v>
      </c>
      <c r="BB60" s="93" t="s">
        <v>199</v>
      </c>
      <c r="BC60" s="93" t="s">
        <v>219</v>
      </c>
      <c r="BD60" s="93" t="s">
        <v>88</v>
      </c>
    </row>
    <row r="61" spans="2:56" s="1" customFormat="1" ht="12.75" hidden="1">
      <c r="B61" s="32"/>
      <c r="D61" s="43" t="s">
        <v>54</v>
      </c>
      <c r="E61" s="34"/>
      <c r="F61" s="105" t="s">
        <v>55</v>
      </c>
      <c r="G61" s="43" t="s">
        <v>54</v>
      </c>
      <c r="H61" s="34"/>
      <c r="I61" s="34"/>
      <c r="J61" s="106" t="s">
        <v>55</v>
      </c>
      <c r="K61" s="34"/>
      <c r="L61" s="32"/>
      <c r="AZ61" s="93" t="s">
        <v>1112</v>
      </c>
      <c r="BA61" s="93" t="s">
        <v>1113</v>
      </c>
      <c r="BB61" s="93" t="s">
        <v>199</v>
      </c>
      <c r="BC61" s="93" t="s">
        <v>21</v>
      </c>
      <c r="BD61" s="93" t="s">
        <v>88</v>
      </c>
    </row>
    <row r="62" spans="2:56" ht="11.25" hidden="1">
      <c r="B62" s="20"/>
      <c r="L62" s="20"/>
      <c r="AZ62" s="93" t="s">
        <v>1114</v>
      </c>
      <c r="BA62" s="93" t="s">
        <v>1115</v>
      </c>
      <c r="BB62" s="93" t="s">
        <v>199</v>
      </c>
      <c r="BC62" s="93" t="s">
        <v>26</v>
      </c>
      <c r="BD62" s="93" t="s">
        <v>88</v>
      </c>
    </row>
    <row r="63" spans="2:56" ht="11.25" hidden="1">
      <c r="B63" s="20"/>
      <c r="L63" s="20"/>
      <c r="AZ63" s="93" t="s">
        <v>1116</v>
      </c>
      <c r="BA63" s="93" t="s">
        <v>1117</v>
      </c>
      <c r="BB63" s="93" t="s">
        <v>199</v>
      </c>
      <c r="BC63" s="93" t="s">
        <v>88</v>
      </c>
      <c r="BD63" s="93" t="s">
        <v>88</v>
      </c>
    </row>
    <row r="64" spans="2:56" ht="11.25" hidden="1">
      <c r="B64" s="20"/>
      <c r="L64" s="20"/>
      <c r="AZ64" s="93" t="s">
        <v>1118</v>
      </c>
      <c r="BA64" s="93" t="s">
        <v>1119</v>
      </c>
      <c r="BB64" s="93" t="s">
        <v>172</v>
      </c>
      <c r="BC64" s="93" t="s">
        <v>1120</v>
      </c>
      <c r="BD64" s="93" t="s">
        <v>88</v>
      </c>
    </row>
    <row r="65" spans="2:56" s="1" customFormat="1" ht="12.75" hidden="1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  <c r="AZ65" s="93" t="s">
        <v>1121</v>
      </c>
      <c r="BA65" s="93" t="s">
        <v>1122</v>
      </c>
      <c r="BB65" s="93" t="s">
        <v>172</v>
      </c>
      <c r="BC65" s="93" t="s">
        <v>1123</v>
      </c>
      <c r="BD65" s="93" t="s">
        <v>88</v>
      </c>
    </row>
    <row r="66" spans="2:56" ht="11.25" hidden="1">
      <c r="B66" s="20"/>
      <c r="L66" s="20"/>
      <c r="AZ66" s="93" t="s">
        <v>1124</v>
      </c>
      <c r="BA66" s="93" t="s">
        <v>1125</v>
      </c>
      <c r="BB66" s="93" t="s">
        <v>172</v>
      </c>
      <c r="BC66" s="93" t="s">
        <v>1126</v>
      </c>
      <c r="BD66" s="93" t="s">
        <v>88</v>
      </c>
    </row>
    <row r="67" spans="2:56" ht="11.25" hidden="1">
      <c r="B67" s="20"/>
      <c r="L67" s="20"/>
      <c r="AZ67" s="93" t="s">
        <v>1127</v>
      </c>
      <c r="BA67" s="93" t="s">
        <v>1128</v>
      </c>
      <c r="BB67" s="93" t="s">
        <v>172</v>
      </c>
      <c r="BC67" s="93" t="s">
        <v>1129</v>
      </c>
      <c r="BD67" s="93" t="s">
        <v>88</v>
      </c>
    </row>
    <row r="68" spans="2:56" ht="11.25" hidden="1">
      <c r="B68" s="20"/>
      <c r="L68" s="20"/>
      <c r="AZ68" s="93" t="s">
        <v>1130</v>
      </c>
      <c r="BA68" s="93" t="s">
        <v>1131</v>
      </c>
      <c r="BB68" s="93" t="s">
        <v>172</v>
      </c>
      <c r="BC68" s="93" t="s">
        <v>1132</v>
      </c>
      <c r="BD68" s="93" t="s">
        <v>88</v>
      </c>
    </row>
    <row r="69" spans="2:56" ht="11.25" hidden="1">
      <c r="B69" s="20"/>
      <c r="L69" s="20"/>
      <c r="AZ69" s="93" t="s">
        <v>1133</v>
      </c>
      <c r="BA69" s="93" t="s">
        <v>1134</v>
      </c>
      <c r="BB69" s="93" t="s">
        <v>172</v>
      </c>
      <c r="BC69" s="93" t="s">
        <v>1132</v>
      </c>
      <c r="BD69" s="93" t="s">
        <v>88</v>
      </c>
    </row>
    <row r="70" spans="2:56" ht="11.25" hidden="1">
      <c r="B70" s="20"/>
      <c r="L70" s="20"/>
      <c r="AZ70" s="93" t="s">
        <v>214</v>
      </c>
      <c r="BA70" s="93" t="s">
        <v>215</v>
      </c>
      <c r="BB70" s="93" t="s">
        <v>199</v>
      </c>
      <c r="BC70" s="93" t="s">
        <v>492</v>
      </c>
      <c r="BD70" s="93" t="s">
        <v>88</v>
      </c>
    </row>
    <row r="71" spans="2:56" ht="11.25" hidden="1">
      <c r="B71" s="20"/>
      <c r="L71" s="20"/>
      <c r="AZ71" s="93" t="s">
        <v>1135</v>
      </c>
      <c r="BA71" s="93" t="s">
        <v>1136</v>
      </c>
      <c r="BB71" s="93" t="s">
        <v>199</v>
      </c>
      <c r="BC71" s="93" t="s">
        <v>88</v>
      </c>
      <c r="BD71" s="93" t="s">
        <v>88</v>
      </c>
    </row>
    <row r="72" spans="2:56" ht="11.25" hidden="1">
      <c r="B72" s="20"/>
      <c r="L72" s="20"/>
      <c r="AZ72" s="93" t="s">
        <v>220</v>
      </c>
      <c r="BA72" s="93" t="s">
        <v>221</v>
      </c>
      <c r="BB72" s="93" t="s">
        <v>172</v>
      </c>
      <c r="BC72" s="93" t="s">
        <v>222</v>
      </c>
      <c r="BD72" s="93" t="s">
        <v>88</v>
      </c>
    </row>
    <row r="73" spans="2:56" ht="11.25" hidden="1">
      <c r="B73" s="20"/>
      <c r="L73" s="20"/>
      <c r="AZ73" s="93" t="s">
        <v>223</v>
      </c>
      <c r="BA73" s="93" t="s">
        <v>224</v>
      </c>
      <c r="BB73" s="93" t="s">
        <v>172</v>
      </c>
      <c r="BC73" s="93" t="s">
        <v>225</v>
      </c>
      <c r="BD73" s="93" t="s">
        <v>88</v>
      </c>
    </row>
    <row r="74" spans="2:56" ht="11.25" hidden="1">
      <c r="B74" s="20"/>
      <c r="L74" s="20"/>
      <c r="AZ74" s="93" t="s">
        <v>229</v>
      </c>
      <c r="BA74" s="93" t="s">
        <v>230</v>
      </c>
      <c r="BB74" s="93" t="s">
        <v>172</v>
      </c>
      <c r="BC74" s="93" t="s">
        <v>1137</v>
      </c>
      <c r="BD74" s="93" t="s">
        <v>88</v>
      </c>
    </row>
    <row r="75" spans="2:56" ht="11.25" hidden="1">
      <c r="B75" s="20"/>
      <c r="L75" s="20"/>
      <c r="AZ75" s="93" t="s">
        <v>231</v>
      </c>
      <c r="BA75" s="93" t="s">
        <v>1138</v>
      </c>
      <c r="BB75" s="93" t="s">
        <v>172</v>
      </c>
      <c r="BC75" s="93" t="s">
        <v>1139</v>
      </c>
      <c r="BD75" s="93" t="s">
        <v>88</v>
      </c>
    </row>
    <row r="76" spans="2:56" s="1" customFormat="1" ht="12.75" hidden="1">
      <c r="B76" s="32"/>
      <c r="D76" s="43" t="s">
        <v>54</v>
      </c>
      <c r="E76" s="34"/>
      <c r="F76" s="105" t="s">
        <v>55</v>
      </c>
      <c r="G76" s="43" t="s">
        <v>54</v>
      </c>
      <c r="H76" s="34"/>
      <c r="I76" s="34"/>
      <c r="J76" s="106" t="s">
        <v>55</v>
      </c>
      <c r="K76" s="34"/>
      <c r="L76" s="32"/>
      <c r="AZ76" s="93" t="s">
        <v>234</v>
      </c>
      <c r="BA76" s="93" t="s">
        <v>235</v>
      </c>
      <c r="BB76" s="93" t="s">
        <v>236</v>
      </c>
      <c r="BC76" s="93" t="s">
        <v>1140</v>
      </c>
      <c r="BD76" s="93" t="s">
        <v>88</v>
      </c>
    </row>
    <row r="77" spans="2:56" s="1" customFormat="1" ht="14.45" customHeight="1" hidden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  <c r="AZ77" s="93" t="s">
        <v>238</v>
      </c>
      <c r="BA77" s="93" t="s">
        <v>239</v>
      </c>
      <c r="BB77" s="93" t="s">
        <v>236</v>
      </c>
      <c r="BC77" s="93" t="s">
        <v>1141</v>
      </c>
      <c r="BD77" s="93" t="s">
        <v>88</v>
      </c>
    </row>
    <row r="78" spans="52:56" ht="11.25" hidden="1">
      <c r="AZ78" s="93" t="s">
        <v>244</v>
      </c>
      <c r="BA78" s="93" t="s">
        <v>245</v>
      </c>
      <c r="BB78" s="93" t="s">
        <v>236</v>
      </c>
      <c r="BC78" s="93" t="s">
        <v>1142</v>
      </c>
      <c r="BD78" s="93" t="s">
        <v>88</v>
      </c>
    </row>
    <row r="79" spans="52:56" ht="11.25" hidden="1">
      <c r="AZ79" s="93" t="s">
        <v>1143</v>
      </c>
      <c r="BA79" s="93" t="s">
        <v>1144</v>
      </c>
      <c r="BB79" s="93" t="s">
        <v>199</v>
      </c>
      <c r="BC79" s="93" t="s">
        <v>519</v>
      </c>
      <c r="BD79" s="93" t="s">
        <v>88</v>
      </c>
    </row>
    <row r="80" spans="52:56" ht="11.25" hidden="1">
      <c r="AZ80" s="93" t="s">
        <v>1145</v>
      </c>
      <c r="BA80" s="93" t="s">
        <v>1146</v>
      </c>
      <c r="BB80" s="93" t="s">
        <v>199</v>
      </c>
      <c r="BC80" s="93" t="s">
        <v>498</v>
      </c>
      <c r="BD80" s="93" t="s">
        <v>88</v>
      </c>
    </row>
    <row r="81" spans="2:56" s="1" customFormat="1" ht="6.95" customHeight="1" hidden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  <c r="AZ81" s="93" t="s">
        <v>1147</v>
      </c>
      <c r="BA81" s="93" t="s">
        <v>1148</v>
      </c>
      <c r="BB81" s="93" t="s">
        <v>199</v>
      </c>
      <c r="BC81" s="93" t="s">
        <v>458</v>
      </c>
      <c r="BD81" s="93" t="s">
        <v>88</v>
      </c>
    </row>
    <row r="82" spans="2:56" s="1" customFormat="1" ht="24.95" customHeight="1" hidden="1">
      <c r="B82" s="32"/>
      <c r="C82" s="21" t="s">
        <v>287</v>
      </c>
      <c r="L82" s="32"/>
      <c r="AZ82" s="93" t="s">
        <v>1149</v>
      </c>
      <c r="BA82" s="93" t="s">
        <v>1150</v>
      </c>
      <c r="BB82" s="93" t="s">
        <v>199</v>
      </c>
      <c r="BC82" s="93" t="s">
        <v>88</v>
      </c>
      <c r="BD82" s="93" t="s">
        <v>88</v>
      </c>
    </row>
    <row r="83" spans="2:56" s="1" customFormat="1" ht="6.95" customHeight="1" hidden="1">
      <c r="B83" s="32"/>
      <c r="L83" s="32"/>
      <c r="AZ83" s="93" t="s">
        <v>1151</v>
      </c>
      <c r="BA83" s="93" t="s">
        <v>1152</v>
      </c>
      <c r="BB83" s="93" t="s">
        <v>199</v>
      </c>
      <c r="BC83" s="93" t="s">
        <v>519</v>
      </c>
      <c r="BD83" s="93" t="s">
        <v>88</v>
      </c>
    </row>
    <row r="84" spans="2:56" s="1" customFormat="1" ht="12" customHeight="1" hidden="1">
      <c r="B84" s="32"/>
      <c r="C84" s="27" t="s">
        <v>17</v>
      </c>
      <c r="L84" s="32"/>
      <c r="AZ84" s="93" t="s">
        <v>253</v>
      </c>
      <c r="BA84" s="93" t="s">
        <v>254</v>
      </c>
      <c r="BB84" s="93" t="s">
        <v>199</v>
      </c>
      <c r="BC84" s="93" t="s">
        <v>503</v>
      </c>
      <c r="BD84" s="93" t="s">
        <v>88</v>
      </c>
    </row>
    <row r="85" spans="2:56" s="1" customFormat="1" ht="16.5" customHeight="1" hidden="1">
      <c r="B85" s="32"/>
      <c r="E85" s="255" t="str">
        <f>E7</f>
        <v>Roblín - kanalizace</v>
      </c>
      <c r="F85" s="256"/>
      <c r="G85" s="256"/>
      <c r="H85" s="256"/>
      <c r="L85" s="32"/>
      <c r="AZ85" s="93" t="s">
        <v>256</v>
      </c>
      <c r="BA85" s="93" t="s">
        <v>257</v>
      </c>
      <c r="BB85" s="93" t="s">
        <v>199</v>
      </c>
      <c r="BC85" s="93" t="s">
        <v>492</v>
      </c>
      <c r="BD85" s="93" t="s">
        <v>88</v>
      </c>
    </row>
    <row r="86" spans="2:56" ht="12" customHeight="1" hidden="1">
      <c r="B86" s="20"/>
      <c r="C86" s="27" t="s">
        <v>124</v>
      </c>
      <c r="L86" s="20"/>
      <c r="AZ86" s="93" t="s">
        <v>1153</v>
      </c>
      <c r="BA86" s="93" t="s">
        <v>1154</v>
      </c>
      <c r="BB86" s="93" t="s">
        <v>199</v>
      </c>
      <c r="BC86" s="93" t="s">
        <v>487</v>
      </c>
      <c r="BD86" s="93" t="s">
        <v>88</v>
      </c>
    </row>
    <row r="87" spans="2:56" s="1" customFormat="1" ht="16.5" customHeight="1" hidden="1">
      <c r="B87" s="32"/>
      <c r="E87" s="255" t="s">
        <v>1008</v>
      </c>
      <c r="F87" s="257"/>
      <c r="G87" s="257"/>
      <c r="H87" s="257"/>
      <c r="L87" s="32"/>
      <c r="AZ87" s="93" t="s">
        <v>1155</v>
      </c>
      <c r="BA87" s="93" t="s">
        <v>1156</v>
      </c>
      <c r="BB87" s="93" t="s">
        <v>199</v>
      </c>
      <c r="BC87" s="93" t="s">
        <v>375</v>
      </c>
      <c r="BD87" s="93" t="s">
        <v>88</v>
      </c>
    </row>
    <row r="88" spans="2:56" s="1" customFormat="1" ht="12" customHeight="1" hidden="1">
      <c r="B88" s="32"/>
      <c r="C88" s="27" t="s">
        <v>1011</v>
      </c>
      <c r="L88" s="32"/>
      <c r="AZ88" s="93" t="s">
        <v>1157</v>
      </c>
      <c r="BA88" s="93" t="s">
        <v>1158</v>
      </c>
      <c r="BB88" s="93" t="s">
        <v>199</v>
      </c>
      <c r="BC88" s="93" t="s">
        <v>219</v>
      </c>
      <c r="BD88" s="93" t="s">
        <v>88</v>
      </c>
    </row>
    <row r="89" spans="2:56" s="1" customFormat="1" ht="16.5" customHeight="1" hidden="1">
      <c r="B89" s="32"/>
      <c r="E89" s="213" t="str">
        <f>E11</f>
        <v>002-01 - SO-03.1 Výtlačné kanalizační řady</v>
      </c>
      <c r="F89" s="257"/>
      <c r="G89" s="257"/>
      <c r="H89" s="257"/>
      <c r="L89" s="32"/>
      <c r="AZ89" s="93" t="s">
        <v>1159</v>
      </c>
      <c r="BA89" s="93" t="s">
        <v>1160</v>
      </c>
      <c r="BB89" s="93" t="s">
        <v>199</v>
      </c>
      <c r="BC89" s="93" t="s">
        <v>21</v>
      </c>
      <c r="BD89" s="93" t="s">
        <v>88</v>
      </c>
    </row>
    <row r="90" spans="2:56" s="1" customFormat="1" ht="6.95" customHeight="1" hidden="1">
      <c r="B90" s="32"/>
      <c r="L90" s="32"/>
      <c r="AZ90" s="93" t="s">
        <v>1161</v>
      </c>
      <c r="BA90" s="93" t="s">
        <v>1162</v>
      </c>
      <c r="BB90" s="93" t="s">
        <v>199</v>
      </c>
      <c r="BC90" s="93" t="s">
        <v>88</v>
      </c>
      <c r="BD90" s="93" t="s">
        <v>88</v>
      </c>
    </row>
    <row r="91" spans="2:56" s="1" customFormat="1" ht="12" customHeight="1" hidden="1">
      <c r="B91" s="32"/>
      <c r="C91" s="27" t="s">
        <v>22</v>
      </c>
      <c r="F91" s="25" t="str">
        <f>F14</f>
        <v>Roblín</v>
      </c>
      <c r="I91" s="27" t="s">
        <v>24</v>
      </c>
      <c r="J91" s="52" t="str">
        <f>IF(J14="","",J14)</f>
        <v>30. 7. 2023</v>
      </c>
      <c r="L91" s="32"/>
      <c r="AZ91" s="93" t="s">
        <v>1163</v>
      </c>
      <c r="BA91" s="93" t="s">
        <v>1164</v>
      </c>
      <c r="BB91" s="93" t="s">
        <v>199</v>
      </c>
      <c r="BC91" s="93" t="s">
        <v>79</v>
      </c>
      <c r="BD91" s="93" t="s">
        <v>88</v>
      </c>
    </row>
    <row r="92" spans="2:56" s="1" customFormat="1" ht="6.95" customHeight="1" hidden="1">
      <c r="B92" s="32"/>
      <c r="L92" s="32"/>
      <c r="AZ92" s="93" t="s">
        <v>1165</v>
      </c>
      <c r="BA92" s="93" t="s">
        <v>1166</v>
      </c>
      <c r="BB92" s="93" t="s">
        <v>199</v>
      </c>
      <c r="BC92" s="93" t="s">
        <v>26</v>
      </c>
      <c r="BD92" s="93" t="s">
        <v>88</v>
      </c>
    </row>
    <row r="93" spans="2:56" s="1" customFormat="1" ht="40.15" customHeight="1" hidden="1">
      <c r="B93" s="32"/>
      <c r="C93" s="27" t="s">
        <v>27</v>
      </c>
      <c r="F93" s="25" t="str">
        <f>E17</f>
        <v>Obec Roblín</v>
      </c>
      <c r="I93" s="27" t="s">
        <v>33</v>
      </c>
      <c r="J93" s="30" t="str">
        <f>E23</f>
        <v>Vodohospodářské imženýrské služby a.s.</v>
      </c>
      <c r="L93" s="32"/>
      <c r="AZ93" s="93" t="s">
        <v>1167</v>
      </c>
      <c r="BA93" s="93" t="s">
        <v>1168</v>
      </c>
      <c r="BB93" s="93" t="s">
        <v>199</v>
      </c>
      <c r="BC93" s="93" t="s">
        <v>458</v>
      </c>
      <c r="BD93" s="93" t="s">
        <v>88</v>
      </c>
    </row>
    <row r="94" spans="2:56" s="1" customFormat="1" ht="15.2" customHeight="1" hidden="1">
      <c r="B94" s="32"/>
      <c r="C94" s="27" t="s">
        <v>31</v>
      </c>
      <c r="F94" s="25" t="str">
        <f>IF(E20="","",E20)</f>
        <v>Vyplň údaj</v>
      </c>
      <c r="I94" s="27" t="s">
        <v>36</v>
      </c>
      <c r="J94" s="30" t="str">
        <f>E26</f>
        <v xml:space="preserve"> </v>
      </c>
      <c r="L94" s="32"/>
      <c r="AZ94" s="93" t="s">
        <v>259</v>
      </c>
      <c r="BA94" s="93" t="s">
        <v>1169</v>
      </c>
      <c r="BB94" s="93" t="s">
        <v>199</v>
      </c>
      <c r="BC94" s="93" t="s">
        <v>444</v>
      </c>
      <c r="BD94" s="93" t="s">
        <v>88</v>
      </c>
    </row>
    <row r="95" spans="2:56" s="1" customFormat="1" ht="10.35" customHeight="1" hidden="1">
      <c r="B95" s="32"/>
      <c r="L95" s="32"/>
      <c r="AZ95" s="93" t="s">
        <v>262</v>
      </c>
      <c r="BA95" s="93" t="s">
        <v>1170</v>
      </c>
      <c r="BB95" s="93" t="s">
        <v>199</v>
      </c>
      <c r="BC95" s="93" t="s">
        <v>219</v>
      </c>
      <c r="BD95" s="93" t="s">
        <v>88</v>
      </c>
    </row>
    <row r="96" spans="2:56" s="1" customFormat="1" ht="29.25" customHeight="1" hidden="1">
      <c r="B96" s="32"/>
      <c r="C96" s="107" t="s">
        <v>288</v>
      </c>
      <c r="D96" s="99"/>
      <c r="E96" s="99"/>
      <c r="F96" s="99"/>
      <c r="G96" s="99"/>
      <c r="H96" s="99"/>
      <c r="I96" s="99"/>
      <c r="J96" s="108" t="s">
        <v>289</v>
      </c>
      <c r="K96" s="99"/>
      <c r="L96" s="32"/>
      <c r="AZ96" s="93" t="s">
        <v>264</v>
      </c>
      <c r="BA96" s="93" t="s">
        <v>265</v>
      </c>
      <c r="BB96" s="93" t="s">
        <v>154</v>
      </c>
      <c r="BC96" s="93" t="s">
        <v>1026</v>
      </c>
      <c r="BD96" s="93" t="s">
        <v>88</v>
      </c>
    </row>
    <row r="97" spans="2:56" s="1" customFormat="1" ht="10.35" customHeight="1" hidden="1">
      <c r="B97" s="32"/>
      <c r="L97" s="32"/>
      <c r="AZ97" s="93" t="s">
        <v>266</v>
      </c>
      <c r="BA97" s="93" t="s">
        <v>267</v>
      </c>
      <c r="BB97" s="93" t="s">
        <v>154</v>
      </c>
      <c r="BC97" s="93" t="s">
        <v>1171</v>
      </c>
      <c r="BD97" s="93" t="s">
        <v>88</v>
      </c>
    </row>
    <row r="98" spans="2:56" s="1" customFormat="1" ht="22.9" customHeight="1" hidden="1">
      <c r="B98" s="32"/>
      <c r="C98" s="109" t="s">
        <v>290</v>
      </c>
      <c r="J98" s="66">
        <f>J131</f>
        <v>0</v>
      </c>
      <c r="L98" s="32"/>
      <c r="AU98" s="17" t="s">
        <v>291</v>
      </c>
      <c r="AZ98" s="93" t="s">
        <v>1172</v>
      </c>
      <c r="BA98" s="93" t="s">
        <v>1173</v>
      </c>
      <c r="BB98" s="93" t="s">
        <v>154</v>
      </c>
      <c r="BC98" s="93" t="s">
        <v>1174</v>
      </c>
      <c r="BD98" s="93" t="s">
        <v>88</v>
      </c>
    </row>
    <row r="99" spans="2:56" s="8" customFormat="1" ht="24.95" customHeight="1" hidden="1">
      <c r="B99" s="110"/>
      <c r="D99" s="111" t="s">
        <v>292</v>
      </c>
      <c r="E99" s="112"/>
      <c r="F99" s="112"/>
      <c r="G99" s="112"/>
      <c r="H99" s="112"/>
      <c r="I99" s="112"/>
      <c r="J99" s="113">
        <f>J132</f>
        <v>0</v>
      </c>
      <c r="L99" s="110"/>
      <c r="AZ99" s="197" t="s">
        <v>1175</v>
      </c>
      <c r="BA99" s="197" t="s">
        <v>1173</v>
      </c>
      <c r="BB99" s="197" t="s">
        <v>154</v>
      </c>
      <c r="BC99" s="197" t="s">
        <v>1176</v>
      </c>
      <c r="BD99" s="197" t="s">
        <v>88</v>
      </c>
    </row>
    <row r="100" spans="2:56" s="9" customFormat="1" ht="19.9" customHeight="1" hidden="1">
      <c r="B100" s="114"/>
      <c r="D100" s="115" t="s">
        <v>293</v>
      </c>
      <c r="E100" s="116"/>
      <c r="F100" s="116"/>
      <c r="G100" s="116"/>
      <c r="H100" s="116"/>
      <c r="I100" s="116"/>
      <c r="J100" s="117">
        <f>J133</f>
        <v>0</v>
      </c>
      <c r="L100" s="114"/>
      <c r="AZ100" s="198" t="s">
        <v>1177</v>
      </c>
      <c r="BA100" s="198" t="s">
        <v>1178</v>
      </c>
      <c r="BB100" s="198" t="s">
        <v>172</v>
      </c>
      <c r="BC100" s="198" t="s">
        <v>21</v>
      </c>
      <c r="BD100" s="198" t="s">
        <v>88</v>
      </c>
    </row>
    <row r="101" spans="2:56" s="9" customFormat="1" ht="19.9" customHeight="1" hidden="1">
      <c r="B101" s="114"/>
      <c r="D101" s="115" t="s">
        <v>295</v>
      </c>
      <c r="E101" s="116"/>
      <c r="F101" s="116"/>
      <c r="G101" s="116"/>
      <c r="H101" s="116"/>
      <c r="I101" s="116"/>
      <c r="J101" s="117">
        <f>J516</f>
        <v>0</v>
      </c>
      <c r="L101" s="114"/>
      <c r="AZ101" s="198" t="s">
        <v>1179</v>
      </c>
      <c r="BA101" s="198" t="s">
        <v>1180</v>
      </c>
      <c r="BB101" s="198" t="s">
        <v>199</v>
      </c>
      <c r="BC101" s="198" t="s">
        <v>88</v>
      </c>
      <c r="BD101" s="198" t="s">
        <v>88</v>
      </c>
    </row>
    <row r="102" spans="2:56" s="9" customFormat="1" ht="19.9" customHeight="1" hidden="1">
      <c r="B102" s="114"/>
      <c r="D102" s="115" t="s">
        <v>296</v>
      </c>
      <c r="E102" s="116"/>
      <c r="F102" s="116"/>
      <c r="G102" s="116"/>
      <c r="H102" s="116"/>
      <c r="I102" s="116"/>
      <c r="J102" s="117">
        <f>J526</f>
        <v>0</v>
      </c>
      <c r="L102" s="114"/>
      <c r="AZ102" s="198" t="s">
        <v>1181</v>
      </c>
      <c r="BA102" s="198" t="s">
        <v>1182</v>
      </c>
      <c r="BB102" s="198" t="s">
        <v>199</v>
      </c>
      <c r="BC102" s="198" t="s">
        <v>219</v>
      </c>
      <c r="BD102" s="198" t="s">
        <v>88</v>
      </c>
    </row>
    <row r="103" spans="2:56" s="9" customFormat="1" ht="19.9" customHeight="1" hidden="1">
      <c r="B103" s="114"/>
      <c r="D103" s="115" t="s">
        <v>297</v>
      </c>
      <c r="E103" s="116"/>
      <c r="F103" s="116"/>
      <c r="G103" s="116"/>
      <c r="H103" s="116"/>
      <c r="I103" s="116"/>
      <c r="J103" s="117">
        <f>J562</f>
        <v>0</v>
      </c>
      <c r="L103" s="114"/>
      <c r="AZ103" s="198" t="s">
        <v>1183</v>
      </c>
      <c r="BA103" s="198" t="s">
        <v>1184</v>
      </c>
      <c r="BB103" s="198" t="s">
        <v>199</v>
      </c>
      <c r="BC103" s="198" t="s">
        <v>190</v>
      </c>
      <c r="BD103" s="198" t="s">
        <v>88</v>
      </c>
    </row>
    <row r="104" spans="2:56" s="9" customFormat="1" ht="19.9" customHeight="1" hidden="1">
      <c r="B104" s="114"/>
      <c r="D104" s="115" t="s">
        <v>298</v>
      </c>
      <c r="E104" s="116"/>
      <c r="F104" s="116"/>
      <c r="G104" s="116"/>
      <c r="H104" s="116"/>
      <c r="I104" s="116"/>
      <c r="J104" s="117">
        <f>J616</f>
        <v>0</v>
      </c>
      <c r="L104" s="114"/>
      <c r="AZ104" s="198" t="s">
        <v>1185</v>
      </c>
      <c r="BA104" s="198" t="s">
        <v>1186</v>
      </c>
      <c r="BB104" s="198" t="s">
        <v>199</v>
      </c>
      <c r="BC104" s="198" t="s">
        <v>553</v>
      </c>
      <c r="BD104" s="198" t="s">
        <v>88</v>
      </c>
    </row>
    <row r="105" spans="2:56" s="9" customFormat="1" ht="19.9" customHeight="1" hidden="1">
      <c r="B105" s="114"/>
      <c r="D105" s="115" t="s">
        <v>299</v>
      </c>
      <c r="E105" s="116"/>
      <c r="F105" s="116"/>
      <c r="G105" s="116"/>
      <c r="H105" s="116"/>
      <c r="I105" s="116"/>
      <c r="J105" s="117">
        <f>J1015</f>
        <v>0</v>
      </c>
      <c r="L105" s="114"/>
      <c r="AZ105" s="198" t="s">
        <v>271</v>
      </c>
      <c r="BA105" s="198" t="s">
        <v>1187</v>
      </c>
      <c r="BB105" s="198" t="s">
        <v>172</v>
      </c>
      <c r="BC105" s="198" t="s">
        <v>1188</v>
      </c>
      <c r="BD105" s="198" t="s">
        <v>88</v>
      </c>
    </row>
    <row r="106" spans="2:56" s="9" customFormat="1" ht="19.9" customHeight="1" hidden="1">
      <c r="B106" s="114"/>
      <c r="D106" s="115" t="s">
        <v>300</v>
      </c>
      <c r="E106" s="116"/>
      <c r="F106" s="116"/>
      <c r="G106" s="116"/>
      <c r="H106" s="116"/>
      <c r="I106" s="116"/>
      <c r="J106" s="117">
        <f>J1056</f>
        <v>0</v>
      </c>
      <c r="L106" s="114"/>
      <c r="AZ106" s="198" t="s">
        <v>1189</v>
      </c>
      <c r="BA106" s="198" t="s">
        <v>1190</v>
      </c>
      <c r="BB106" s="198" t="s">
        <v>172</v>
      </c>
      <c r="BC106" s="198" t="s">
        <v>222</v>
      </c>
      <c r="BD106" s="198" t="s">
        <v>88</v>
      </c>
    </row>
    <row r="107" spans="2:56" s="9" customFormat="1" ht="19.9" customHeight="1" hidden="1">
      <c r="B107" s="114"/>
      <c r="D107" s="115" t="s">
        <v>301</v>
      </c>
      <c r="E107" s="116"/>
      <c r="F107" s="116"/>
      <c r="G107" s="116"/>
      <c r="H107" s="116"/>
      <c r="I107" s="116"/>
      <c r="J107" s="117">
        <f>J1104</f>
        <v>0</v>
      </c>
      <c r="L107" s="114"/>
      <c r="AZ107" s="198" t="s">
        <v>273</v>
      </c>
      <c r="BA107" s="198" t="s">
        <v>274</v>
      </c>
      <c r="BB107" s="198" t="s">
        <v>172</v>
      </c>
      <c r="BC107" s="198" t="s">
        <v>275</v>
      </c>
      <c r="BD107" s="198" t="s">
        <v>88</v>
      </c>
    </row>
    <row r="108" spans="2:56" s="8" customFormat="1" ht="24.95" customHeight="1" hidden="1">
      <c r="B108" s="110"/>
      <c r="D108" s="111" t="s">
        <v>1191</v>
      </c>
      <c r="E108" s="112"/>
      <c r="F108" s="112"/>
      <c r="G108" s="112"/>
      <c r="H108" s="112"/>
      <c r="I108" s="112"/>
      <c r="J108" s="113">
        <f>J1106</f>
        <v>0</v>
      </c>
      <c r="L108" s="110"/>
      <c r="AZ108" s="197" t="s">
        <v>1192</v>
      </c>
      <c r="BA108" s="197" t="s">
        <v>1193</v>
      </c>
      <c r="BB108" s="197" t="s">
        <v>199</v>
      </c>
      <c r="BC108" s="197" t="s">
        <v>498</v>
      </c>
      <c r="BD108" s="197" t="s">
        <v>88</v>
      </c>
    </row>
    <row r="109" spans="2:12" s="9" customFormat="1" ht="19.9" customHeight="1" hidden="1">
      <c r="B109" s="114"/>
      <c r="D109" s="115" t="s">
        <v>1194</v>
      </c>
      <c r="E109" s="116"/>
      <c r="F109" s="116"/>
      <c r="G109" s="116"/>
      <c r="H109" s="116"/>
      <c r="I109" s="116"/>
      <c r="J109" s="117">
        <f>J1107</f>
        <v>0</v>
      </c>
      <c r="L109" s="114"/>
    </row>
    <row r="110" spans="2:12" s="1" customFormat="1" ht="21.75" customHeight="1" hidden="1">
      <c r="B110" s="32"/>
      <c r="L110" s="32"/>
    </row>
    <row r="111" spans="2:12" s="1" customFormat="1" ht="6.95" customHeight="1" hidden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2"/>
    </row>
    <row r="112" ht="11.25" hidden="1"/>
    <row r="113" ht="11.25" hidden="1"/>
    <row r="114" ht="11.25" hidden="1"/>
    <row r="115" spans="2:12" s="1" customFormat="1" ht="6.9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2"/>
    </row>
    <row r="116" spans="2:12" s="1" customFormat="1" ht="24.95" customHeight="1">
      <c r="B116" s="32"/>
      <c r="C116" s="21" t="s">
        <v>302</v>
      </c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17</v>
      </c>
      <c r="L118" s="32"/>
    </row>
    <row r="119" spans="2:12" s="1" customFormat="1" ht="16.5" customHeight="1">
      <c r="B119" s="32"/>
      <c r="E119" s="255" t="str">
        <f>E7</f>
        <v>Roblín - kanalizace</v>
      </c>
      <c r="F119" s="256"/>
      <c r="G119" s="256"/>
      <c r="H119" s="256"/>
      <c r="L119" s="32"/>
    </row>
    <row r="120" spans="2:12" ht="12" customHeight="1">
      <c r="B120" s="20"/>
      <c r="C120" s="27" t="s">
        <v>124</v>
      </c>
      <c r="L120" s="20"/>
    </row>
    <row r="121" spans="2:12" s="1" customFormat="1" ht="16.5" customHeight="1">
      <c r="B121" s="32"/>
      <c r="E121" s="255" t="s">
        <v>1008</v>
      </c>
      <c r="F121" s="257"/>
      <c r="G121" s="257"/>
      <c r="H121" s="257"/>
      <c r="L121" s="32"/>
    </row>
    <row r="122" spans="2:12" s="1" customFormat="1" ht="12" customHeight="1">
      <c r="B122" s="32"/>
      <c r="C122" s="27" t="s">
        <v>1011</v>
      </c>
      <c r="L122" s="32"/>
    </row>
    <row r="123" spans="2:12" s="1" customFormat="1" ht="16.5" customHeight="1">
      <c r="B123" s="32"/>
      <c r="E123" s="213" t="str">
        <f>E11</f>
        <v>002-01 - SO-03.1 Výtlačné kanalizační řady</v>
      </c>
      <c r="F123" s="257"/>
      <c r="G123" s="257"/>
      <c r="H123" s="257"/>
      <c r="L123" s="32"/>
    </row>
    <row r="124" spans="2:12" s="1" customFormat="1" ht="6.95" customHeight="1">
      <c r="B124" s="32"/>
      <c r="L124" s="32"/>
    </row>
    <row r="125" spans="2:12" s="1" customFormat="1" ht="12" customHeight="1">
      <c r="B125" s="32"/>
      <c r="C125" s="27" t="s">
        <v>22</v>
      </c>
      <c r="F125" s="25" t="str">
        <f>F14</f>
        <v>Roblín</v>
      </c>
      <c r="I125" s="27" t="s">
        <v>24</v>
      </c>
      <c r="J125" s="52" t="str">
        <f>IF(J14="","",J14)</f>
        <v>30. 7. 2023</v>
      </c>
      <c r="L125" s="32"/>
    </row>
    <row r="126" spans="2:12" s="1" customFormat="1" ht="6.95" customHeight="1">
      <c r="B126" s="32"/>
      <c r="L126" s="32"/>
    </row>
    <row r="127" spans="2:12" s="1" customFormat="1" ht="40.15" customHeight="1">
      <c r="B127" s="32"/>
      <c r="C127" s="27" t="s">
        <v>27</v>
      </c>
      <c r="F127" s="25" t="str">
        <f>E17</f>
        <v>Obec Roblín</v>
      </c>
      <c r="I127" s="27" t="s">
        <v>33</v>
      </c>
      <c r="J127" s="30" t="str">
        <f>E23</f>
        <v>Vodohospodářské imženýrské služby a.s.</v>
      </c>
      <c r="L127" s="32"/>
    </row>
    <row r="128" spans="2:12" s="1" customFormat="1" ht="15.2" customHeight="1">
      <c r="B128" s="32"/>
      <c r="C128" s="27" t="s">
        <v>31</v>
      </c>
      <c r="F128" s="25" t="str">
        <f>IF(E20="","",E20)</f>
        <v>Vyplň údaj</v>
      </c>
      <c r="I128" s="27" t="s">
        <v>36</v>
      </c>
      <c r="J128" s="30" t="str">
        <f>E26</f>
        <v xml:space="preserve"> </v>
      </c>
      <c r="L128" s="32"/>
    </row>
    <row r="129" spans="2:12" s="1" customFormat="1" ht="10.35" customHeight="1">
      <c r="B129" s="32"/>
      <c r="L129" s="32"/>
    </row>
    <row r="130" spans="2:20" s="10" customFormat="1" ht="29.25" customHeight="1">
      <c r="B130" s="118"/>
      <c r="C130" s="119" t="s">
        <v>303</v>
      </c>
      <c r="D130" s="120" t="s">
        <v>64</v>
      </c>
      <c r="E130" s="120" t="s">
        <v>60</v>
      </c>
      <c r="F130" s="120" t="s">
        <v>61</v>
      </c>
      <c r="G130" s="120" t="s">
        <v>304</v>
      </c>
      <c r="H130" s="120" t="s">
        <v>305</v>
      </c>
      <c r="I130" s="120" t="s">
        <v>306</v>
      </c>
      <c r="J130" s="121" t="s">
        <v>289</v>
      </c>
      <c r="K130" s="122" t="s">
        <v>307</v>
      </c>
      <c r="L130" s="118"/>
      <c r="M130" s="59" t="s">
        <v>1</v>
      </c>
      <c r="N130" s="60" t="s">
        <v>43</v>
      </c>
      <c r="O130" s="60" t="s">
        <v>308</v>
      </c>
      <c r="P130" s="60" t="s">
        <v>309</v>
      </c>
      <c r="Q130" s="60" t="s">
        <v>310</v>
      </c>
      <c r="R130" s="60" t="s">
        <v>311</v>
      </c>
      <c r="S130" s="60" t="s">
        <v>312</v>
      </c>
      <c r="T130" s="61" t="s">
        <v>313</v>
      </c>
    </row>
    <row r="131" spans="2:63" s="1" customFormat="1" ht="22.9" customHeight="1">
      <c r="B131" s="32"/>
      <c r="C131" s="64" t="s">
        <v>314</v>
      </c>
      <c r="J131" s="123">
        <f>BK131</f>
        <v>0</v>
      </c>
      <c r="L131" s="32"/>
      <c r="M131" s="62"/>
      <c r="N131" s="53"/>
      <c r="O131" s="53"/>
      <c r="P131" s="124">
        <f>P132+P1106</f>
        <v>0</v>
      </c>
      <c r="Q131" s="53"/>
      <c r="R131" s="124">
        <f>R132+R1106</f>
        <v>351.92593191</v>
      </c>
      <c r="S131" s="53"/>
      <c r="T131" s="125">
        <f>T132+T1106</f>
        <v>145.52415</v>
      </c>
      <c r="AT131" s="17" t="s">
        <v>78</v>
      </c>
      <c r="AU131" s="17" t="s">
        <v>291</v>
      </c>
      <c r="BK131" s="126">
        <f>BK132+BK1106</f>
        <v>0</v>
      </c>
    </row>
    <row r="132" spans="2:63" s="11" customFormat="1" ht="25.9" customHeight="1">
      <c r="B132" s="127"/>
      <c r="D132" s="128" t="s">
        <v>78</v>
      </c>
      <c r="E132" s="129" t="s">
        <v>315</v>
      </c>
      <c r="F132" s="129" t="s">
        <v>316</v>
      </c>
      <c r="I132" s="130"/>
      <c r="J132" s="131">
        <f>BK132</f>
        <v>0</v>
      </c>
      <c r="L132" s="127"/>
      <c r="M132" s="132"/>
      <c r="P132" s="133">
        <f>P133+P516+P526+P562+P616+P1015+P1056+P1104</f>
        <v>0</v>
      </c>
      <c r="R132" s="133">
        <f>R133+R516+R526+R562+R616+R1015+R1056+R1104</f>
        <v>351.92593191</v>
      </c>
      <c r="T132" s="134">
        <f>T133+T516+T526+T562+T616+T1015+T1056+T1104</f>
        <v>145.52415</v>
      </c>
      <c r="AR132" s="128" t="s">
        <v>21</v>
      </c>
      <c r="AT132" s="135" t="s">
        <v>78</v>
      </c>
      <c r="AU132" s="135" t="s">
        <v>79</v>
      </c>
      <c r="AY132" s="128" t="s">
        <v>317</v>
      </c>
      <c r="BK132" s="136">
        <f>BK133+BK516+BK526+BK562+BK616+BK1015+BK1056+BK1104</f>
        <v>0</v>
      </c>
    </row>
    <row r="133" spans="2:63" s="11" customFormat="1" ht="22.9" customHeight="1">
      <c r="B133" s="127"/>
      <c r="D133" s="128" t="s">
        <v>78</v>
      </c>
      <c r="E133" s="137" t="s">
        <v>21</v>
      </c>
      <c r="F133" s="137" t="s">
        <v>318</v>
      </c>
      <c r="I133" s="130"/>
      <c r="J133" s="138">
        <f>BK133</f>
        <v>0</v>
      </c>
      <c r="L133" s="127"/>
      <c r="M133" s="132"/>
      <c r="P133" s="133">
        <f>SUM(P134:P515)</f>
        <v>0</v>
      </c>
      <c r="R133" s="133">
        <f>SUM(R134:R515)</f>
        <v>9.63077086</v>
      </c>
      <c r="T133" s="134">
        <f>SUM(T134:T515)</f>
        <v>145.52415</v>
      </c>
      <c r="AR133" s="128" t="s">
        <v>21</v>
      </c>
      <c r="AT133" s="135" t="s">
        <v>78</v>
      </c>
      <c r="AU133" s="135" t="s">
        <v>21</v>
      </c>
      <c r="AY133" s="128" t="s">
        <v>317</v>
      </c>
      <c r="BK133" s="136">
        <f>SUM(BK134:BK515)</f>
        <v>0</v>
      </c>
    </row>
    <row r="134" spans="2:65" s="1" customFormat="1" ht="37.9" customHeight="1">
      <c r="B134" s="32"/>
      <c r="C134" s="139" t="s">
        <v>21</v>
      </c>
      <c r="D134" s="139" t="s">
        <v>319</v>
      </c>
      <c r="E134" s="140" t="s">
        <v>1195</v>
      </c>
      <c r="F134" s="141" t="s">
        <v>1196</v>
      </c>
      <c r="G134" s="142" t="s">
        <v>154</v>
      </c>
      <c r="H134" s="143">
        <v>629.6</v>
      </c>
      <c r="I134" s="144"/>
      <c r="J134" s="145">
        <f>ROUND(I134*H134,1)</f>
        <v>0</v>
      </c>
      <c r="K134" s="146"/>
      <c r="L134" s="32"/>
      <c r="M134" s="147" t="s">
        <v>1</v>
      </c>
      <c r="N134" s="148" t="s">
        <v>44</v>
      </c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AR134" s="151" t="s">
        <v>219</v>
      </c>
      <c r="AT134" s="151" t="s">
        <v>319</v>
      </c>
      <c r="AU134" s="151" t="s">
        <v>88</v>
      </c>
      <c r="AY134" s="17" t="s">
        <v>317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7" t="s">
        <v>21</v>
      </c>
      <c r="BK134" s="152">
        <f>ROUND(I134*H134,1)</f>
        <v>0</v>
      </c>
      <c r="BL134" s="17" t="s">
        <v>219</v>
      </c>
      <c r="BM134" s="151" t="s">
        <v>1197</v>
      </c>
    </row>
    <row r="135" spans="2:51" s="12" customFormat="1" ht="11.25">
      <c r="B135" s="153"/>
      <c r="D135" s="154" t="s">
        <v>323</v>
      </c>
      <c r="E135" s="155" t="s">
        <v>1</v>
      </c>
      <c r="F135" s="156" t="s">
        <v>1198</v>
      </c>
      <c r="H135" s="155" t="s">
        <v>1</v>
      </c>
      <c r="I135" s="157"/>
      <c r="L135" s="153"/>
      <c r="M135" s="158"/>
      <c r="T135" s="159"/>
      <c r="AT135" s="155" t="s">
        <v>323</v>
      </c>
      <c r="AU135" s="155" t="s">
        <v>88</v>
      </c>
      <c r="AV135" s="12" t="s">
        <v>21</v>
      </c>
      <c r="AW135" s="12" t="s">
        <v>35</v>
      </c>
      <c r="AX135" s="12" t="s">
        <v>79</v>
      </c>
      <c r="AY135" s="155" t="s">
        <v>317</v>
      </c>
    </row>
    <row r="136" spans="2:51" s="13" customFormat="1" ht="11.25">
      <c r="B136" s="160"/>
      <c r="D136" s="154" t="s">
        <v>323</v>
      </c>
      <c r="E136" s="161" t="s">
        <v>1</v>
      </c>
      <c r="F136" s="162" t="s">
        <v>1199</v>
      </c>
      <c r="H136" s="163">
        <v>629.6</v>
      </c>
      <c r="I136" s="164"/>
      <c r="L136" s="160"/>
      <c r="M136" s="165"/>
      <c r="T136" s="166"/>
      <c r="AT136" s="161" t="s">
        <v>323</v>
      </c>
      <c r="AU136" s="161" t="s">
        <v>88</v>
      </c>
      <c r="AV136" s="13" t="s">
        <v>88</v>
      </c>
      <c r="AW136" s="13" t="s">
        <v>35</v>
      </c>
      <c r="AX136" s="13" t="s">
        <v>79</v>
      </c>
      <c r="AY136" s="161" t="s">
        <v>317</v>
      </c>
    </row>
    <row r="137" spans="2:51" s="15" customFormat="1" ht="11.25">
      <c r="B137" s="174"/>
      <c r="D137" s="154" t="s">
        <v>323</v>
      </c>
      <c r="E137" s="175" t="s">
        <v>1096</v>
      </c>
      <c r="F137" s="176" t="s">
        <v>334</v>
      </c>
      <c r="H137" s="177">
        <v>629.6</v>
      </c>
      <c r="I137" s="178"/>
      <c r="L137" s="174"/>
      <c r="M137" s="179"/>
      <c r="T137" s="180"/>
      <c r="AT137" s="175" t="s">
        <v>323</v>
      </c>
      <c r="AU137" s="175" t="s">
        <v>88</v>
      </c>
      <c r="AV137" s="15" t="s">
        <v>219</v>
      </c>
      <c r="AW137" s="15" t="s">
        <v>35</v>
      </c>
      <c r="AX137" s="15" t="s">
        <v>21</v>
      </c>
      <c r="AY137" s="175" t="s">
        <v>317</v>
      </c>
    </row>
    <row r="138" spans="2:65" s="1" customFormat="1" ht="16.5" customHeight="1">
      <c r="B138" s="32"/>
      <c r="C138" s="139" t="s">
        <v>88</v>
      </c>
      <c r="D138" s="139" t="s">
        <v>319</v>
      </c>
      <c r="E138" s="140" t="s">
        <v>1200</v>
      </c>
      <c r="F138" s="141" t="s">
        <v>1201</v>
      </c>
      <c r="G138" s="142" t="s">
        <v>154</v>
      </c>
      <c r="H138" s="143">
        <v>629.6</v>
      </c>
      <c r="I138" s="144"/>
      <c r="J138" s="145">
        <f>ROUND(I138*H138,1)</f>
        <v>0</v>
      </c>
      <c r="K138" s="146"/>
      <c r="L138" s="32"/>
      <c r="M138" s="147" t="s">
        <v>1</v>
      </c>
      <c r="N138" s="148" t="s">
        <v>44</v>
      </c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AR138" s="151" t="s">
        <v>219</v>
      </c>
      <c r="AT138" s="151" t="s">
        <v>319</v>
      </c>
      <c r="AU138" s="151" t="s">
        <v>88</v>
      </c>
      <c r="AY138" s="17" t="s">
        <v>317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7" t="s">
        <v>21</v>
      </c>
      <c r="BK138" s="152">
        <f>ROUND(I138*H138,1)</f>
        <v>0</v>
      </c>
      <c r="BL138" s="17" t="s">
        <v>219</v>
      </c>
      <c r="BM138" s="151" t="s">
        <v>1202</v>
      </c>
    </row>
    <row r="139" spans="2:51" s="13" customFormat="1" ht="11.25">
      <c r="B139" s="160"/>
      <c r="D139" s="154" t="s">
        <v>323</v>
      </c>
      <c r="E139" s="161" t="s">
        <v>1</v>
      </c>
      <c r="F139" s="162" t="s">
        <v>1096</v>
      </c>
      <c r="H139" s="163">
        <v>629.6</v>
      </c>
      <c r="I139" s="164"/>
      <c r="L139" s="160"/>
      <c r="M139" s="165"/>
      <c r="T139" s="166"/>
      <c r="AT139" s="161" t="s">
        <v>323</v>
      </c>
      <c r="AU139" s="161" t="s">
        <v>88</v>
      </c>
      <c r="AV139" s="13" t="s">
        <v>88</v>
      </c>
      <c r="AW139" s="13" t="s">
        <v>35</v>
      </c>
      <c r="AX139" s="13" t="s">
        <v>79</v>
      </c>
      <c r="AY139" s="161" t="s">
        <v>317</v>
      </c>
    </row>
    <row r="140" spans="2:51" s="15" customFormat="1" ht="11.25">
      <c r="B140" s="174"/>
      <c r="D140" s="154" t="s">
        <v>323</v>
      </c>
      <c r="E140" s="175" t="s">
        <v>1</v>
      </c>
      <c r="F140" s="176" t="s">
        <v>334</v>
      </c>
      <c r="H140" s="177">
        <v>629.6</v>
      </c>
      <c r="I140" s="178"/>
      <c r="L140" s="174"/>
      <c r="M140" s="179"/>
      <c r="T140" s="180"/>
      <c r="AT140" s="175" t="s">
        <v>323</v>
      </c>
      <c r="AU140" s="175" t="s">
        <v>88</v>
      </c>
      <c r="AV140" s="15" t="s">
        <v>219</v>
      </c>
      <c r="AW140" s="15" t="s">
        <v>35</v>
      </c>
      <c r="AX140" s="15" t="s">
        <v>21</v>
      </c>
      <c r="AY140" s="175" t="s">
        <v>317</v>
      </c>
    </row>
    <row r="141" spans="2:65" s="1" customFormat="1" ht="24.2" customHeight="1">
      <c r="B141" s="32"/>
      <c r="C141" s="139" t="s">
        <v>190</v>
      </c>
      <c r="D141" s="139" t="s">
        <v>319</v>
      </c>
      <c r="E141" s="140" t="s">
        <v>320</v>
      </c>
      <c r="F141" s="141" t="s">
        <v>321</v>
      </c>
      <c r="G141" s="142" t="s">
        <v>154</v>
      </c>
      <c r="H141" s="143">
        <v>141.655</v>
      </c>
      <c r="I141" s="144"/>
      <c r="J141" s="145">
        <f>ROUND(I141*H141,1)</f>
        <v>0</v>
      </c>
      <c r="K141" s="146"/>
      <c r="L141" s="32"/>
      <c r="M141" s="147" t="s">
        <v>1</v>
      </c>
      <c r="N141" s="148" t="s">
        <v>44</v>
      </c>
      <c r="P141" s="149">
        <f>O141*H141</f>
        <v>0</v>
      </c>
      <c r="Q141" s="149">
        <v>0</v>
      </c>
      <c r="R141" s="149">
        <f>Q141*H141</f>
        <v>0</v>
      </c>
      <c r="S141" s="149">
        <v>0.17</v>
      </c>
      <c r="T141" s="150">
        <f>S141*H141</f>
        <v>24.08135</v>
      </c>
      <c r="AR141" s="151" t="s">
        <v>219</v>
      </c>
      <c r="AT141" s="151" t="s">
        <v>319</v>
      </c>
      <c r="AU141" s="151" t="s">
        <v>88</v>
      </c>
      <c r="AY141" s="17" t="s">
        <v>317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7" t="s">
        <v>21</v>
      </c>
      <c r="BK141" s="152">
        <f>ROUND(I141*H141,1)</f>
        <v>0</v>
      </c>
      <c r="BL141" s="17" t="s">
        <v>219</v>
      </c>
      <c r="BM141" s="151" t="s">
        <v>1203</v>
      </c>
    </row>
    <row r="142" spans="2:51" s="12" customFormat="1" ht="11.25">
      <c r="B142" s="153"/>
      <c r="D142" s="154" t="s">
        <v>323</v>
      </c>
      <c r="E142" s="155" t="s">
        <v>1</v>
      </c>
      <c r="F142" s="156" t="s">
        <v>324</v>
      </c>
      <c r="H142" s="155" t="s">
        <v>1</v>
      </c>
      <c r="I142" s="157"/>
      <c r="L142" s="153"/>
      <c r="M142" s="158"/>
      <c r="T142" s="159"/>
      <c r="AT142" s="155" t="s">
        <v>323</v>
      </c>
      <c r="AU142" s="155" t="s">
        <v>88</v>
      </c>
      <c r="AV142" s="12" t="s">
        <v>21</v>
      </c>
      <c r="AW142" s="12" t="s">
        <v>35</v>
      </c>
      <c r="AX142" s="12" t="s">
        <v>79</v>
      </c>
      <c r="AY142" s="155" t="s">
        <v>317</v>
      </c>
    </row>
    <row r="143" spans="2:51" s="12" customFormat="1" ht="11.25">
      <c r="B143" s="153"/>
      <c r="D143" s="154" t="s">
        <v>323</v>
      </c>
      <c r="E143" s="155" t="s">
        <v>1</v>
      </c>
      <c r="F143" s="156" t="s">
        <v>564</v>
      </c>
      <c r="H143" s="155" t="s">
        <v>1</v>
      </c>
      <c r="I143" s="157"/>
      <c r="L143" s="153"/>
      <c r="M143" s="158"/>
      <c r="T143" s="159"/>
      <c r="AT143" s="155" t="s">
        <v>323</v>
      </c>
      <c r="AU143" s="155" t="s">
        <v>88</v>
      </c>
      <c r="AV143" s="12" t="s">
        <v>21</v>
      </c>
      <c r="AW143" s="12" t="s">
        <v>35</v>
      </c>
      <c r="AX143" s="12" t="s">
        <v>79</v>
      </c>
      <c r="AY143" s="155" t="s">
        <v>317</v>
      </c>
    </row>
    <row r="144" spans="2:51" s="12" customFormat="1" ht="11.25">
      <c r="B144" s="153"/>
      <c r="D144" s="154" t="s">
        <v>323</v>
      </c>
      <c r="E144" s="155" t="s">
        <v>1</v>
      </c>
      <c r="F144" s="156" t="s">
        <v>1204</v>
      </c>
      <c r="H144" s="155" t="s">
        <v>1</v>
      </c>
      <c r="I144" s="157"/>
      <c r="L144" s="153"/>
      <c r="M144" s="158"/>
      <c r="T144" s="159"/>
      <c r="AT144" s="155" t="s">
        <v>323</v>
      </c>
      <c r="AU144" s="155" t="s">
        <v>88</v>
      </c>
      <c r="AV144" s="12" t="s">
        <v>21</v>
      </c>
      <c r="AW144" s="12" t="s">
        <v>35</v>
      </c>
      <c r="AX144" s="12" t="s">
        <v>79</v>
      </c>
      <c r="AY144" s="155" t="s">
        <v>317</v>
      </c>
    </row>
    <row r="145" spans="2:51" s="13" customFormat="1" ht="11.25">
      <c r="B145" s="160"/>
      <c r="D145" s="154" t="s">
        <v>323</v>
      </c>
      <c r="E145" s="161" t="s">
        <v>1</v>
      </c>
      <c r="F145" s="162" t="s">
        <v>1205</v>
      </c>
      <c r="H145" s="163">
        <v>133.155</v>
      </c>
      <c r="I145" s="164"/>
      <c r="L145" s="160"/>
      <c r="M145" s="165"/>
      <c r="T145" s="166"/>
      <c r="AT145" s="161" t="s">
        <v>323</v>
      </c>
      <c r="AU145" s="161" t="s">
        <v>88</v>
      </c>
      <c r="AV145" s="13" t="s">
        <v>88</v>
      </c>
      <c r="AW145" s="13" t="s">
        <v>35</v>
      </c>
      <c r="AX145" s="13" t="s">
        <v>79</v>
      </c>
      <c r="AY145" s="161" t="s">
        <v>317</v>
      </c>
    </row>
    <row r="146" spans="2:51" s="13" customFormat="1" ht="11.25">
      <c r="B146" s="160"/>
      <c r="D146" s="154" t="s">
        <v>323</v>
      </c>
      <c r="E146" s="161" t="s">
        <v>1</v>
      </c>
      <c r="F146" s="162" t="s">
        <v>1206</v>
      </c>
      <c r="H146" s="163">
        <v>8.5</v>
      </c>
      <c r="I146" s="164"/>
      <c r="L146" s="160"/>
      <c r="M146" s="165"/>
      <c r="T146" s="166"/>
      <c r="AT146" s="161" t="s">
        <v>323</v>
      </c>
      <c r="AU146" s="161" t="s">
        <v>88</v>
      </c>
      <c r="AV146" s="13" t="s">
        <v>88</v>
      </c>
      <c r="AW146" s="13" t="s">
        <v>35</v>
      </c>
      <c r="AX146" s="13" t="s">
        <v>79</v>
      </c>
      <c r="AY146" s="161" t="s">
        <v>317</v>
      </c>
    </row>
    <row r="147" spans="2:51" s="14" customFormat="1" ht="11.25">
      <c r="B147" s="167"/>
      <c r="D147" s="154" t="s">
        <v>323</v>
      </c>
      <c r="E147" s="168" t="s">
        <v>1175</v>
      </c>
      <c r="F147" s="169" t="s">
        <v>333</v>
      </c>
      <c r="H147" s="170">
        <v>141.655</v>
      </c>
      <c r="I147" s="171"/>
      <c r="L147" s="167"/>
      <c r="M147" s="172"/>
      <c r="T147" s="173"/>
      <c r="AT147" s="168" t="s">
        <v>323</v>
      </c>
      <c r="AU147" s="168" t="s">
        <v>88</v>
      </c>
      <c r="AV147" s="14" t="s">
        <v>190</v>
      </c>
      <c r="AW147" s="14" t="s">
        <v>35</v>
      </c>
      <c r="AX147" s="14" t="s">
        <v>79</v>
      </c>
      <c r="AY147" s="168" t="s">
        <v>317</v>
      </c>
    </row>
    <row r="148" spans="2:51" s="15" customFormat="1" ht="11.25">
      <c r="B148" s="174"/>
      <c r="D148" s="154" t="s">
        <v>323</v>
      </c>
      <c r="E148" s="175" t="s">
        <v>1</v>
      </c>
      <c r="F148" s="176" t="s">
        <v>334</v>
      </c>
      <c r="H148" s="177">
        <v>141.655</v>
      </c>
      <c r="I148" s="178"/>
      <c r="L148" s="174"/>
      <c r="M148" s="179"/>
      <c r="T148" s="180"/>
      <c r="AT148" s="175" t="s">
        <v>323</v>
      </c>
      <c r="AU148" s="175" t="s">
        <v>88</v>
      </c>
      <c r="AV148" s="15" t="s">
        <v>219</v>
      </c>
      <c r="AW148" s="15" t="s">
        <v>35</v>
      </c>
      <c r="AX148" s="15" t="s">
        <v>21</v>
      </c>
      <c r="AY148" s="175" t="s">
        <v>317</v>
      </c>
    </row>
    <row r="149" spans="2:65" s="1" customFormat="1" ht="24.2" customHeight="1">
      <c r="B149" s="32"/>
      <c r="C149" s="139" t="s">
        <v>219</v>
      </c>
      <c r="D149" s="139" t="s">
        <v>319</v>
      </c>
      <c r="E149" s="140" t="s">
        <v>1207</v>
      </c>
      <c r="F149" s="141" t="s">
        <v>1208</v>
      </c>
      <c r="G149" s="142" t="s">
        <v>154</v>
      </c>
      <c r="H149" s="143">
        <v>55.6</v>
      </c>
      <c r="I149" s="144"/>
      <c r="J149" s="145">
        <f>ROUND(I149*H149,1)</f>
        <v>0</v>
      </c>
      <c r="K149" s="146"/>
      <c r="L149" s="32"/>
      <c r="M149" s="147" t="s">
        <v>1</v>
      </c>
      <c r="N149" s="148" t="s">
        <v>44</v>
      </c>
      <c r="P149" s="149">
        <f>O149*H149</f>
        <v>0</v>
      </c>
      <c r="Q149" s="149">
        <v>0</v>
      </c>
      <c r="R149" s="149">
        <f>Q149*H149</f>
        <v>0</v>
      </c>
      <c r="S149" s="149">
        <v>0.19</v>
      </c>
      <c r="T149" s="150">
        <f>S149*H149</f>
        <v>10.564</v>
      </c>
      <c r="AR149" s="151" t="s">
        <v>219</v>
      </c>
      <c r="AT149" s="151" t="s">
        <v>319</v>
      </c>
      <c r="AU149" s="151" t="s">
        <v>88</v>
      </c>
      <c r="AY149" s="17" t="s">
        <v>317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7" t="s">
        <v>21</v>
      </c>
      <c r="BK149" s="152">
        <f>ROUND(I149*H149,1)</f>
        <v>0</v>
      </c>
      <c r="BL149" s="17" t="s">
        <v>219</v>
      </c>
      <c r="BM149" s="151" t="s">
        <v>1209</v>
      </c>
    </row>
    <row r="150" spans="2:51" s="12" customFormat="1" ht="11.25">
      <c r="B150" s="153"/>
      <c r="D150" s="154" t="s">
        <v>323</v>
      </c>
      <c r="E150" s="155" t="s">
        <v>1</v>
      </c>
      <c r="F150" s="156" t="s">
        <v>324</v>
      </c>
      <c r="H150" s="155" t="s">
        <v>1</v>
      </c>
      <c r="I150" s="157"/>
      <c r="L150" s="153"/>
      <c r="M150" s="158"/>
      <c r="T150" s="159"/>
      <c r="AT150" s="155" t="s">
        <v>323</v>
      </c>
      <c r="AU150" s="155" t="s">
        <v>88</v>
      </c>
      <c r="AV150" s="12" t="s">
        <v>21</v>
      </c>
      <c r="AW150" s="12" t="s">
        <v>35</v>
      </c>
      <c r="AX150" s="12" t="s">
        <v>79</v>
      </c>
      <c r="AY150" s="155" t="s">
        <v>317</v>
      </c>
    </row>
    <row r="151" spans="2:51" s="12" customFormat="1" ht="11.25">
      <c r="B151" s="153"/>
      <c r="D151" s="154" t="s">
        <v>323</v>
      </c>
      <c r="E151" s="155" t="s">
        <v>1</v>
      </c>
      <c r="F151" s="156" t="s">
        <v>1210</v>
      </c>
      <c r="H151" s="155" t="s">
        <v>1</v>
      </c>
      <c r="I151" s="157"/>
      <c r="L151" s="153"/>
      <c r="M151" s="158"/>
      <c r="T151" s="159"/>
      <c r="AT151" s="155" t="s">
        <v>323</v>
      </c>
      <c r="AU151" s="155" t="s">
        <v>88</v>
      </c>
      <c r="AV151" s="12" t="s">
        <v>21</v>
      </c>
      <c r="AW151" s="12" t="s">
        <v>35</v>
      </c>
      <c r="AX151" s="12" t="s">
        <v>79</v>
      </c>
      <c r="AY151" s="155" t="s">
        <v>317</v>
      </c>
    </row>
    <row r="152" spans="2:51" s="13" customFormat="1" ht="11.25">
      <c r="B152" s="160"/>
      <c r="D152" s="154" t="s">
        <v>323</v>
      </c>
      <c r="E152" s="161" t="s">
        <v>1</v>
      </c>
      <c r="F152" s="162" t="s">
        <v>1211</v>
      </c>
      <c r="H152" s="163">
        <v>52</v>
      </c>
      <c r="I152" s="164"/>
      <c r="L152" s="160"/>
      <c r="M152" s="165"/>
      <c r="T152" s="166"/>
      <c r="AT152" s="161" t="s">
        <v>323</v>
      </c>
      <c r="AU152" s="161" t="s">
        <v>88</v>
      </c>
      <c r="AV152" s="13" t="s">
        <v>88</v>
      </c>
      <c r="AW152" s="13" t="s">
        <v>35</v>
      </c>
      <c r="AX152" s="13" t="s">
        <v>79</v>
      </c>
      <c r="AY152" s="161" t="s">
        <v>317</v>
      </c>
    </row>
    <row r="153" spans="2:51" s="12" customFormat="1" ht="11.25">
      <c r="B153" s="153"/>
      <c r="D153" s="154" t="s">
        <v>323</v>
      </c>
      <c r="E153" s="155" t="s">
        <v>1</v>
      </c>
      <c r="F153" s="156" t="s">
        <v>653</v>
      </c>
      <c r="H153" s="155" t="s">
        <v>1</v>
      </c>
      <c r="I153" s="157"/>
      <c r="L153" s="153"/>
      <c r="M153" s="158"/>
      <c r="T153" s="159"/>
      <c r="AT153" s="155" t="s">
        <v>323</v>
      </c>
      <c r="AU153" s="155" t="s">
        <v>88</v>
      </c>
      <c r="AV153" s="12" t="s">
        <v>21</v>
      </c>
      <c r="AW153" s="12" t="s">
        <v>35</v>
      </c>
      <c r="AX153" s="12" t="s">
        <v>79</v>
      </c>
      <c r="AY153" s="155" t="s">
        <v>317</v>
      </c>
    </row>
    <row r="154" spans="2:51" s="13" customFormat="1" ht="11.25">
      <c r="B154" s="160"/>
      <c r="D154" s="154" t="s">
        <v>323</v>
      </c>
      <c r="E154" s="161" t="s">
        <v>1</v>
      </c>
      <c r="F154" s="162" t="s">
        <v>1212</v>
      </c>
      <c r="H154" s="163">
        <v>3.6</v>
      </c>
      <c r="I154" s="164"/>
      <c r="L154" s="160"/>
      <c r="M154" s="165"/>
      <c r="T154" s="166"/>
      <c r="AT154" s="161" t="s">
        <v>323</v>
      </c>
      <c r="AU154" s="161" t="s">
        <v>88</v>
      </c>
      <c r="AV154" s="13" t="s">
        <v>88</v>
      </c>
      <c r="AW154" s="13" t="s">
        <v>35</v>
      </c>
      <c r="AX154" s="13" t="s">
        <v>79</v>
      </c>
      <c r="AY154" s="161" t="s">
        <v>317</v>
      </c>
    </row>
    <row r="155" spans="2:51" s="14" customFormat="1" ht="11.25">
      <c r="B155" s="167"/>
      <c r="D155" s="154" t="s">
        <v>323</v>
      </c>
      <c r="E155" s="168" t="s">
        <v>1172</v>
      </c>
      <c r="F155" s="169" t="s">
        <v>333</v>
      </c>
      <c r="H155" s="170">
        <v>55.6</v>
      </c>
      <c r="I155" s="171"/>
      <c r="L155" s="167"/>
      <c r="M155" s="172"/>
      <c r="T155" s="173"/>
      <c r="AT155" s="168" t="s">
        <v>323</v>
      </c>
      <c r="AU155" s="168" t="s">
        <v>88</v>
      </c>
      <c r="AV155" s="14" t="s">
        <v>190</v>
      </c>
      <c r="AW155" s="14" t="s">
        <v>35</v>
      </c>
      <c r="AX155" s="14" t="s">
        <v>79</v>
      </c>
      <c r="AY155" s="168" t="s">
        <v>317</v>
      </c>
    </row>
    <row r="156" spans="2:51" s="15" customFormat="1" ht="11.25">
      <c r="B156" s="174"/>
      <c r="D156" s="154" t="s">
        <v>323</v>
      </c>
      <c r="E156" s="175" t="s">
        <v>1</v>
      </c>
      <c r="F156" s="176" t="s">
        <v>334</v>
      </c>
      <c r="H156" s="177">
        <v>55.6</v>
      </c>
      <c r="I156" s="178"/>
      <c r="L156" s="174"/>
      <c r="M156" s="179"/>
      <c r="T156" s="180"/>
      <c r="AT156" s="175" t="s">
        <v>323</v>
      </c>
      <c r="AU156" s="175" t="s">
        <v>88</v>
      </c>
      <c r="AV156" s="15" t="s">
        <v>219</v>
      </c>
      <c r="AW156" s="15" t="s">
        <v>35</v>
      </c>
      <c r="AX156" s="15" t="s">
        <v>21</v>
      </c>
      <c r="AY156" s="175" t="s">
        <v>317</v>
      </c>
    </row>
    <row r="157" spans="2:65" s="1" customFormat="1" ht="33" customHeight="1">
      <c r="B157" s="32"/>
      <c r="C157" s="139" t="s">
        <v>26</v>
      </c>
      <c r="D157" s="139" t="s">
        <v>319</v>
      </c>
      <c r="E157" s="140" t="s">
        <v>1213</v>
      </c>
      <c r="F157" s="141" t="s">
        <v>1214</v>
      </c>
      <c r="G157" s="142" t="s">
        <v>154</v>
      </c>
      <c r="H157" s="143">
        <v>187.5</v>
      </c>
      <c r="I157" s="144"/>
      <c r="J157" s="145">
        <f>ROUND(I157*H157,1)</f>
        <v>0</v>
      </c>
      <c r="K157" s="146"/>
      <c r="L157" s="32"/>
      <c r="M157" s="147" t="s">
        <v>1</v>
      </c>
      <c r="N157" s="148" t="s">
        <v>44</v>
      </c>
      <c r="P157" s="149">
        <f>O157*H157</f>
        <v>0</v>
      </c>
      <c r="Q157" s="149">
        <v>0</v>
      </c>
      <c r="R157" s="149">
        <f>Q157*H157</f>
        <v>0</v>
      </c>
      <c r="S157" s="149">
        <v>0.29</v>
      </c>
      <c r="T157" s="150">
        <f>S157*H157</f>
        <v>54.37499999999999</v>
      </c>
      <c r="AR157" s="151" t="s">
        <v>219</v>
      </c>
      <c r="AT157" s="151" t="s">
        <v>319</v>
      </c>
      <c r="AU157" s="151" t="s">
        <v>88</v>
      </c>
      <c r="AY157" s="17" t="s">
        <v>317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7" t="s">
        <v>21</v>
      </c>
      <c r="BK157" s="152">
        <f>ROUND(I157*H157,1)</f>
        <v>0</v>
      </c>
      <c r="BL157" s="17" t="s">
        <v>219</v>
      </c>
      <c r="BM157" s="151" t="s">
        <v>1215</v>
      </c>
    </row>
    <row r="158" spans="2:51" s="12" customFormat="1" ht="11.25">
      <c r="B158" s="153"/>
      <c r="D158" s="154" t="s">
        <v>323</v>
      </c>
      <c r="E158" s="155" t="s">
        <v>1</v>
      </c>
      <c r="F158" s="156" t="s">
        <v>338</v>
      </c>
      <c r="H158" s="155" t="s">
        <v>1</v>
      </c>
      <c r="I158" s="157"/>
      <c r="L158" s="153"/>
      <c r="M158" s="158"/>
      <c r="T158" s="159"/>
      <c r="AT158" s="155" t="s">
        <v>323</v>
      </c>
      <c r="AU158" s="155" t="s">
        <v>88</v>
      </c>
      <c r="AV158" s="12" t="s">
        <v>21</v>
      </c>
      <c r="AW158" s="12" t="s">
        <v>35</v>
      </c>
      <c r="AX158" s="12" t="s">
        <v>79</v>
      </c>
      <c r="AY158" s="155" t="s">
        <v>317</v>
      </c>
    </row>
    <row r="159" spans="2:51" s="13" customFormat="1" ht="11.25">
      <c r="B159" s="160"/>
      <c r="D159" s="154" t="s">
        <v>323</v>
      </c>
      <c r="E159" s="161" t="s">
        <v>1</v>
      </c>
      <c r="F159" s="162" t="s">
        <v>1024</v>
      </c>
      <c r="H159" s="163">
        <v>89.5</v>
      </c>
      <c r="I159" s="164"/>
      <c r="L159" s="160"/>
      <c r="M159" s="165"/>
      <c r="T159" s="166"/>
      <c r="AT159" s="161" t="s">
        <v>323</v>
      </c>
      <c r="AU159" s="161" t="s">
        <v>88</v>
      </c>
      <c r="AV159" s="13" t="s">
        <v>88</v>
      </c>
      <c r="AW159" s="13" t="s">
        <v>35</v>
      </c>
      <c r="AX159" s="13" t="s">
        <v>79</v>
      </c>
      <c r="AY159" s="161" t="s">
        <v>317</v>
      </c>
    </row>
    <row r="160" spans="2:51" s="14" customFormat="1" ht="11.25">
      <c r="B160" s="167"/>
      <c r="D160" s="154" t="s">
        <v>323</v>
      </c>
      <c r="E160" s="168" t="s">
        <v>264</v>
      </c>
      <c r="F160" s="169" t="s">
        <v>333</v>
      </c>
      <c r="H160" s="170">
        <v>89.5</v>
      </c>
      <c r="I160" s="171"/>
      <c r="L160" s="167"/>
      <c r="M160" s="172"/>
      <c r="T160" s="173"/>
      <c r="AT160" s="168" t="s">
        <v>323</v>
      </c>
      <c r="AU160" s="168" t="s">
        <v>88</v>
      </c>
      <c r="AV160" s="14" t="s">
        <v>190</v>
      </c>
      <c r="AW160" s="14" t="s">
        <v>35</v>
      </c>
      <c r="AX160" s="14" t="s">
        <v>79</v>
      </c>
      <c r="AY160" s="168" t="s">
        <v>317</v>
      </c>
    </row>
    <row r="161" spans="2:51" s="12" customFormat="1" ht="11.25">
      <c r="B161" s="153"/>
      <c r="D161" s="154" t="s">
        <v>323</v>
      </c>
      <c r="E161" s="155" t="s">
        <v>1</v>
      </c>
      <c r="F161" s="156" t="s">
        <v>339</v>
      </c>
      <c r="H161" s="155" t="s">
        <v>1</v>
      </c>
      <c r="I161" s="157"/>
      <c r="L161" s="153"/>
      <c r="M161" s="158"/>
      <c r="T161" s="159"/>
      <c r="AT161" s="155" t="s">
        <v>323</v>
      </c>
      <c r="AU161" s="155" t="s">
        <v>88</v>
      </c>
      <c r="AV161" s="12" t="s">
        <v>21</v>
      </c>
      <c r="AW161" s="12" t="s">
        <v>35</v>
      </c>
      <c r="AX161" s="12" t="s">
        <v>79</v>
      </c>
      <c r="AY161" s="155" t="s">
        <v>317</v>
      </c>
    </row>
    <row r="162" spans="2:51" s="13" customFormat="1" ht="11.25">
      <c r="B162" s="160"/>
      <c r="D162" s="154" t="s">
        <v>323</v>
      </c>
      <c r="E162" s="161" t="s">
        <v>1</v>
      </c>
      <c r="F162" s="162" t="s">
        <v>1216</v>
      </c>
      <c r="H162" s="163">
        <v>8.5</v>
      </c>
      <c r="I162" s="164"/>
      <c r="L162" s="160"/>
      <c r="M162" s="165"/>
      <c r="T162" s="166"/>
      <c r="AT162" s="161" t="s">
        <v>323</v>
      </c>
      <c r="AU162" s="161" t="s">
        <v>88</v>
      </c>
      <c r="AV162" s="13" t="s">
        <v>88</v>
      </c>
      <c r="AW162" s="13" t="s">
        <v>35</v>
      </c>
      <c r="AX162" s="13" t="s">
        <v>79</v>
      </c>
      <c r="AY162" s="161" t="s">
        <v>317</v>
      </c>
    </row>
    <row r="163" spans="2:51" s="14" customFormat="1" ht="11.25">
      <c r="B163" s="167"/>
      <c r="D163" s="154" t="s">
        <v>323</v>
      </c>
      <c r="E163" s="168" t="s">
        <v>266</v>
      </c>
      <c r="F163" s="169" t="s">
        <v>333</v>
      </c>
      <c r="H163" s="170">
        <v>8.5</v>
      </c>
      <c r="I163" s="171"/>
      <c r="L163" s="167"/>
      <c r="M163" s="172"/>
      <c r="T163" s="173"/>
      <c r="AT163" s="168" t="s">
        <v>323</v>
      </c>
      <c r="AU163" s="168" t="s">
        <v>88</v>
      </c>
      <c r="AV163" s="14" t="s">
        <v>190</v>
      </c>
      <c r="AW163" s="14" t="s">
        <v>35</v>
      </c>
      <c r="AX163" s="14" t="s">
        <v>79</v>
      </c>
      <c r="AY163" s="168" t="s">
        <v>317</v>
      </c>
    </row>
    <row r="164" spans="2:51" s="12" customFormat="1" ht="11.25">
      <c r="B164" s="153"/>
      <c r="D164" s="154" t="s">
        <v>323</v>
      </c>
      <c r="E164" s="155" t="s">
        <v>1</v>
      </c>
      <c r="F164" s="156" t="s">
        <v>340</v>
      </c>
      <c r="H164" s="155" t="s">
        <v>1</v>
      </c>
      <c r="I164" s="157"/>
      <c r="L164" s="153"/>
      <c r="M164" s="158"/>
      <c r="T164" s="159"/>
      <c r="AT164" s="155" t="s">
        <v>323</v>
      </c>
      <c r="AU164" s="155" t="s">
        <v>88</v>
      </c>
      <c r="AV164" s="12" t="s">
        <v>21</v>
      </c>
      <c r="AW164" s="12" t="s">
        <v>35</v>
      </c>
      <c r="AX164" s="12" t="s">
        <v>79</v>
      </c>
      <c r="AY164" s="155" t="s">
        <v>317</v>
      </c>
    </row>
    <row r="165" spans="2:51" s="13" customFormat="1" ht="11.25">
      <c r="B165" s="160"/>
      <c r="D165" s="154" t="s">
        <v>323</v>
      </c>
      <c r="E165" s="161" t="s">
        <v>1</v>
      </c>
      <c r="F165" s="162" t="s">
        <v>186</v>
      </c>
      <c r="H165" s="163">
        <v>89.5</v>
      </c>
      <c r="I165" s="164"/>
      <c r="L165" s="160"/>
      <c r="M165" s="165"/>
      <c r="T165" s="166"/>
      <c r="AT165" s="161" t="s">
        <v>323</v>
      </c>
      <c r="AU165" s="161" t="s">
        <v>88</v>
      </c>
      <c r="AV165" s="13" t="s">
        <v>88</v>
      </c>
      <c r="AW165" s="13" t="s">
        <v>35</v>
      </c>
      <c r="AX165" s="13" t="s">
        <v>79</v>
      </c>
      <c r="AY165" s="161" t="s">
        <v>317</v>
      </c>
    </row>
    <row r="166" spans="2:51" s="14" customFormat="1" ht="11.25">
      <c r="B166" s="167"/>
      <c r="D166" s="154" t="s">
        <v>323</v>
      </c>
      <c r="E166" s="168" t="s">
        <v>1</v>
      </c>
      <c r="F166" s="169" t="s">
        <v>333</v>
      </c>
      <c r="H166" s="170">
        <v>89.5</v>
      </c>
      <c r="I166" s="171"/>
      <c r="L166" s="167"/>
      <c r="M166" s="172"/>
      <c r="T166" s="173"/>
      <c r="AT166" s="168" t="s">
        <v>323</v>
      </c>
      <c r="AU166" s="168" t="s">
        <v>88</v>
      </c>
      <c r="AV166" s="14" t="s">
        <v>190</v>
      </c>
      <c r="AW166" s="14" t="s">
        <v>35</v>
      </c>
      <c r="AX166" s="14" t="s">
        <v>79</v>
      </c>
      <c r="AY166" s="168" t="s">
        <v>317</v>
      </c>
    </row>
    <row r="167" spans="2:51" s="15" customFormat="1" ht="11.25">
      <c r="B167" s="174"/>
      <c r="D167" s="154" t="s">
        <v>323</v>
      </c>
      <c r="E167" s="175" t="s">
        <v>1</v>
      </c>
      <c r="F167" s="176" t="s">
        <v>334</v>
      </c>
      <c r="H167" s="177">
        <v>187.5</v>
      </c>
      <c r="I167" s="178"/>
      <c r="L167" s="174"/>
      <c r="M167" s="179"/>
      <c r="T167" s="180"/>
      <c r="AT167" s="175" t="s">
        <v>323</v>
      </c>
      <c r="AU167" s="175" t="s">
        <v>88</v>
      </c>
      <c r="AV167" s="15" t="s">
        <v>219</v>
      </c>
      <c r="AW167" s="15" t="s">
        <v>35</v>
      </c>
      <c r="AX167" s="15" t="s">
        <v>21</v>
      </c>
      <c r="AY167" s="175" t="s">
        <v>317</v>
      </c>
    </row>
    <row r="168" spans="2:65" s="1" customFormat="1" ht="24.2" customHeight="1">
      <c r="B168" s="32"/>
      <c r="C168" s="139" t="s">
        <v>375</v>
      </c>
      <c r="D168" s="139" t="s">
        <v>319</v>
      </c>
      <c r="E168" s="140" t="s">
        <v>341</v>
      </c>
      <c r="F168" s="141" t="s">
        <v>342</v>
      </c>
      <c r="G168" s="142" t="s">
        <v>154</v>
      </c>
      <c r="H168" s="143">
        <v>249.5</v>
      </c>
      <c r="I168" s="144"/>
      <c r="J168" s="145">
        <f>ROUND(I168*H168,1)</f>
        <v>0</v>
      </c>
      <c r="K168" s="146"/>
      <c r="L168" s="32"/>
      <c r="M168" s="147" t="s">
        <v>1</v>
      </c>
      <c r="N168" s="148" t="s">
        <v>44</v>
      </c>
      <c r="P168" s="149">
        <f>O168*H168</f>
        <v>0</v>
      </c>
      <c r="Q168" s="149">
        <v>0</v>
      </c>
      <c r="R168" s="149">
        <f>Q168*H168</f>
        <v>0</v>
      </c>
      <c r="S168" s="149">
        <v>0.098</v>
      </c>
      <c r="T168" s="150">
        <f>S168*H168</f>
        <v>24.451</v>
      </c>
      <c r="AR168" s="151" t="s">
        <v>219</v>
      </c>
      <c r="AT168" s="151" t="s">
        <v>319</v>
      </c>
      <c r="AU168" s="151" t="s">
        <v>88</v>
      </c>
      <c r="AY168" s="17" t="s">
        <v>317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7" t="s">
        <v>21</v>
      </c>
      <c r="BK168" s="152">
        <f>ROUND(I168*H168,1)</f>
        <v>0</v>
      </c>
      <c r="BL168" s="17" t="s">
        <v>219</v>
      </c>
      <c r="BM168" s="151" t="s">
        <v>1217</v>
      </c>
    </row>
    <row r="169" spans="2:51" s="12" customFormat="1" ht="11.25">
      <c r="B169" s="153"/>
      <c r="D169" s="154" t="s">
        <v>323</v>
      </c>
      <c r="E169" s="155" t="s">
        <v>1</v>
      </c>
      <c r="F169" s="156" t="s">
        <v>1218</v>
      </c>
      <c r="H169" s="155" t="s">
        <v>1</v>
      </c>
      <c r="I169" s="157"/>
      <c r="L169" s="153"/>
      <c r="M169" s="158"/>
      <c r="T169" s="159"/>
      <c r="AT169" s="155" t="s">
        <v>323</v>
      </c>
      <c r="AU169" s="155" t="s">
        <v>88</v>
      </c>
      <c r="AV169" s="12" t="s">
        <v>21</v>
      </c>
      <c r="AW169" s="12" t="s">
        <v>35</v>
      </c>
      <c r="AX169" s="12" t="s">
        <v>79</v>
      </c>
      <c r="AY169" s="155" t="s">
        <v>317</v>
      </c>
    </row>
    <row r="170" spans="2:51" s="12" customFormat="1" ht="11.25">
      <c r="B170" s="153"/>
      <c r="D170" s="154" t="s">
        <v>323</v>
      </c>
      <c r="E170" s="155" t="s">
        <v>1</v>
      </c>
      <c r="F170" s="156" t="s">
        <v>1210</v>
      </c>
      <c r="H170" s="155" t="s">
        <v>1</v>
      </c>
      <c r="I170" s="157"/>
      <c r="L170" s="153"/>
      <c r="M170" s="158"/>
      <c r="T170" s="159"/>
      <c r="AT170" s="155" t="s">
        <v>323</v>
      </c>
      <c r="AU170" s="155" t="s">
        <v>88</v>
      </c>
      <c r="AV170" s="12" t="s">
        <v>21</v>
      </c>
      <c r="AW170" s="12" t="s">
        <v>35</v>
      </c>
      <c r="AX170" s="12" t="s">
        <v>79</v>
      </c>
      <c r="AY170" s="155" t="s">
        <v>317</v>
      </c>
    </row>
    <row r="171" spans="2:51" s="13" customFormat="1" ht="22.5">
      <c r="B171" s="160"/>
      <c r="D171" s="154" t="s">
        <v>323</v>
      </c>
      <c r="E171" s="161" t="s">
        <v>1</v>
      </c>
      <c r="F171" s="162" t="s">
        <v>1219</v>
      </c>
      <c r="H171" s="163">
        <v>225.5</v>
      </c>
      <c r="I171" s="164"/>
      <c r="L171" s="160"/>
      <c r="M171" s="165"/>
      <c r="T171" s="166"/>
      <c r="AT171" s="161" t="s">
        <v>323</v>
      </c>
      <c r="AU171" s="161" t="s">
        <v>88</v>
      </c>
      <c r="AV171" s="13" t="s">
        <v>88</v>
      </c>
      <c r="AW171" s="13" t="s">
        <v>35</v>
      </c>
      <c r="AX171" s="13" t="s">
        <v>79</v>
      </c>
      <c r="AY171" s="161" t="s">
        <v>317</v>
      </c>
    </row>
    <row r="172" spans="2:51" s="12" customFormat="1" ht="11.25">
      <c r="B172" s="153"/>
      <c r="D172" s="154" t="s">
        <v>323</v>
      </c>
      <c r="E172" s="155" t="s">
        <v>1</v>
      </c>
      <c r="F172" s="156" t="s">
        <v>653</v>
      </c>
      <c r="H172" s="155" t="s">
        <v>1</v>
      </c>
      <c r="I172" s="157"/>
      <c r="L172" s="153"/>
      <c r="M172" s="158"/>
      <c r="T172" s="159"/>
      <c r="AT172" s="155" t="s">
        <v>323</v>
      </c>
      <c r="AU172" s="155" t="s">
        <v>88</v>
      </c>
      <c r="AV172" s="12" t="s">
        <v>21</v>
      </c>
      <c r="AW172" s="12" t="s">
        <v>35</v>
      </c>
      <c r="AX172" s="12" t="s">
        <v>79</v>
      </c>
      <c r="AY172" s="155" t="s">
        <v>317</v>
      </c>
    </row>
    <row r="173" spans="2:51" s="13" customFormat="1" ht="11.25">
      <c r="B173" s="160"/>
      <c r="D173" s="154" t="s">
        <v>323</v>
      </c>
      <c r="E173" s="161" t="s">
        <v>1</v>
      </c>
      <c r="F173" s="162" t="s">
        <v>1220</v>
      </c>
      <c r="H173" s="163">
        <v>24</v>
      </c>
      <c r="I173" s="164"/>
      <c r="L173" s="160"/>
      <c r="M173" s="165"/>
      <c r="T173" s="166"/>
      <c r="AT173" s="161" t="s">
        <v>323</v>
      </c>
      <c r="AU173" s="161" t="s">
        <v>88</v>
      </c>
      <c r="AV173" s="13" t="s">
        <v>88</v>
      </c>
      <c r="AW173" s="13" t="s">
        <v>35</v>
      </c>
      <c r="AX173" s="13" t="s">
        <v>79</v>
      </c>
      <c r="AY173" s="161" t="s">
        <v>317</v>
      </c>
    </row>
    <row r="174" spans="2:51" s="12" customFormat="1" ht="11.25">
      <c r="B174" s="153"/>
      <c r="D174" s="154" t="s">
        <v>323</v>
      </c>
      <c r="E174" s="155" t="s">
        <v>1</v>
      </c>
      <c r="F174" s="156" t="s">
        <v>1221</v>
      </c>
      <c r="H174" s="155" t="s">
        <v>1</v>
      </c>
      <c r="I174" s="157"/>
      <c r="L174" s="153"/>
      <c r="M174" s="158"/>
      <c r="T174" s="159"/>
      <c r="AT174" s="155" t="s">
        <v>323</v>
      </c>
      <c r="AU174" s="155" t="s">
        <v>88</v>
      </c>
      <c r="AV174" s="12" t="s">
        <v>21</v>
      </c>
      <c r="AW174" s="12" t="s">
        <v>35</v>
      </c>
      <c r="AX174" s="12" t="s">
        <v>79</v>
      </c>
      <c r="AY174" s="155" t="s">
        <v>317</v>
      </c>
    </row>
    <row r="175" spans="2:51" s="13" customFormat="1" ht="11.25">
      <c r="B175" s="160"/>
      <c r="D175" s="154" t="s">
        <v>323</v>
      </c>
      <c r="E175" s="161" t="s">
        <v>1</v>
      </c>
      <c r="F175" s="162" t="s">
        <v>1222</v>
      </c>
      <c r="H175" s="163">
        <v>-89.5</v>
      </c>
      <c r="I175" s="164"/>
      <c r="L175" s="160"/>
      <c r="M175" s="165"/>
      <c r="T175" s="166"/>
      <c r="AT175" s="161" t="s">
        <v>323</v>
      </c>
      <c r="AU175" s="161" t="s">
        <v>88</v>
      </c>
      <c r="AV175" s="13" t="s">
        <v>88</v>
      </c>
      <c r="AW175" s="13" t="s">
        <v>35</v>
      </c>
      <c r="AX175" s="13" t="s">
        <v>79</v>
      </c>
      <c r="AY175" s="161" t="s">
        <v>317</v>
      </c>
    </row>
    <row r="176" spans="2:51" s="14" customFormat="1" ht="11.25">
      <c r="B176" s="167"/>
      <c r="D176" s="154" t="s">
        <v>323</v>
      </c>
      <c r="E176" s="168" t="s">
        <v>1027</v>
      </c>
      <c r="F176" s="169" t="s">
        <v>333</v>
      </c>
      <c r="H176" s="170">
        <v>160</v>
      </c>
      <c r="I176" s="171"/>
      <c r="L176" s="167"/>
      <c r="M176" s="172"/>
      <c r="T176" s="173"/>
      <c r="AT176" s="168" t="s">
        <v>323</v>
      </c>
      <c r="AU176" s="168" t="s">
        <v>88</v>
      </c>
      <c r="AV176" s="14" t="s">
        <v>190</v>
      </c>
      <c r="AW176" s="14" t="s">
        <v>35</v>
      </c>
      <c r="AX176" s="14" t="s">
        <v>79</v>
      </c>
      <c r="AY176" s="168" t="s">
        <v>317</v>
      </c>
    </row>
    <row r="177" spans="2:51" s="12" customFormat="1" ht="11.25">
      <c r="B177" s="153"/>
      <c r="D177" s="154" t="s">
        <v>323</v>
      </c>
      <c r="E177" s="155" t="s">
        <v>1</v>
      </c>
      <c r="F177" s="156" t="s">
        <v>1223</v>
      </c>
      <c r="H177" s="155" t="s">
        <v>1</v>
      </c>
      <c r="I177" s="157"/>
      <c r="L177" s="153"/>
      <c r="M177" s="158"/>
      <c r="T177" s="159"/>
      <c r="AT177" s="155" t="s">
        <v>323</v>
      </c>
      <c r="AU177" s="155" t="s">
        <v>88</v>
      </c>
      <c r="AV177" s="12" t="s">
        <v>21</v>
      </c>
      <c r="AW177" s="12" t="s">
        <v>35</v>
      </c>
      <c r="AX177" s="12" t="s">
        <v>79</v>
      </c>
      <c r="AY177" s="155" t="s">
        <v>317</v>
      </c>
    </row>
    <row r="178" spans="2:51" s="13" customFormat="1" ht="11.25">
      <c r="B178" s="160"/>
      <c r="D178" s="154" t="s">
        <v>323</v>
      </c>
      <c r="E178" s="161" t="s">
        <v>1</v>
      </c>
      <c r="F178" s="162" t="s">
        <v>186</v>
      </c>
      <c r="H178" s="163">
        <v>89.5</v>
      </c>
      <c r="I178" s="164"/>
      <c r="L178" s="160"/>
      <c r="M178" s="165"/>
      <c r="T178" s="166"/>
      <c r="AT178" s="161" t="s">
        <v>323</v>
      </c>
      <c r="AU178" s="161" t="s">
        <v>88</v>
      </c>
      <c r="AV178" s="13" t="s">
        <v>88</v>
      </c>
      <c r="AW178" s="13" t="s">
        <v>35</v>
      </c>
      <c r="AX178" s="13" t="s">
        <v>79</v>
      </c>
      <c r="AY178" s="161" t="s">
        <v>317</v>
      </c>
    </row>
    <row r="179" spans="2:51" s="14" customFormat="1" ht="11.25">
      <c r="B179" s="167"/>
      <c r="D179" s="154" t="s">
        <v>323</v>
      </c>
      <c r="E179" s="168" t="s">
        <v>1</v>
      </c>
      <c r="F179" s="169" t="s">
        <v>333</v>
      </c>
      <c r="H179" s="170">
        <v>89.5</v>
      </c>
      <c r="I179" s="171"/>
      <c r="L179" s="167"/>
      <c r="M179" s="172"/>
      <c r="T179" s="173"/>
      <c r="AT179" s="168" t="s">
        <v>323</v>
      </c>
      <c r="AU179" s="168" t="s">
        <v>88</v>
      </c>
      <c r="AV179" s="14" t="s">
        <v>190</v>
      </c>
      <c r="AW179" s="14" t="s">
        <v>35</v>
      </c>
      <c r="AX179" s="14" t="s">
        <v>79</v>
      </c>
      <c r="AY179" s="168" t="s">
        <v>317</v>
      </c>
    </row>
    <row r="180" spans="2:51" s="15" customFormat="1" ht="11.25">
      <c r="B180" s="174"/>
      <c r="D180" s="154" t="s">
        <v>323</v>
      </c>
      <c r="E180" s="175" t="s">
        <v>1</v>
      </c>
      <c r="F180" s="176" t="s">
        <v>334</v>
      </c>
      <c r="H180" s="177">
        <v>249.5</v>
      </c>
      <c r="I180" s="178"/>
      <c r="L180" s="174"/>
      <c r="M180" s="179"/>
      <c r="T180" s="180"/>
      <c r="AT180" s="175" t="s">
        <v>323</v>
      </c>
      <c r="AU180" s="175" t="s">
        <v>88</v>
      </c>
      <c r="AV180" s="15" t="s">
        <v>219</v>
      </c>
      <c r="AW180" s="15" t="s">
        <v>35</v>
      </c>
      <c r="AX180" s="15" t="s">
        <v>21</v>
      </c>
      <c r="AY180" s="175" t="s">
        <v>317</v>
      </c>
    </row>
    <row r="181" spans="2:65" s="1" customFormat="1" ht="24.2" customHeight="1">
      <c r="B181" s="32"/>
      <c r="C181" s="139" t="s">
        <v>389</v>
      </c>
      <c r="D181" s="139" t="s">
        <v>319</v>
      </c>
      <c r="E181" s="140" t="s">
        <v>353</v>
      </c>
      <c r="F181" s="141" t="s">
        <v>354</v>
      </c>
      <c r="G181" s="142" t="s">
        <v>154</v>
      </c>
      <c r="H181" s="143">
        <v>17.14</v>
      </c>
      <c r="I181" s="144"/>
      <c r="J181" s="145">
        <f>ROUND(I181*H181,1)</f>
        <v>0</v>
      </c>
      <c r="K181" s="146"/>
      <c r="L181" s="32"/>
      <c r="M181" s="147" t="s">
        <v>1</v>
      </c>
      <c r="N181" s="148" t="s">
        <v>44</v>
      </c>
      <c r="P181" s="149">
        <f>O181*H181</f>
        <v>0</v>
      </c>
      <c r="Q181" s="149">
        <v>0</v>
      </c>
      <c r="R181" s="149">
        <f>Q181*H181</f>
        <v>0</v>
      </c>
      <c r="S181" s="149">
        <v>0.22</v>
      </c>
      <c r="T181" s="150">
        <f>S181*H181</f>
        <v>3.7708</v>
      </c>
      <c r="AR181" s="151" t="s">
        <v>219</v>
      </c>
      <c r="AT181" s="151" t="s">
        <v>319</v>
      </c>
      <c r="AU181" s="151" t="s">
        <v>88</v>
      </c>
      <c r="AY181" s="17" t="s">
        <v>317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7" t="s">
        <v>21</v>
      </c>
      <c r="BK181" s="152">
        <f>ROUND(I181*H181,1)</f>
        <v>0</v>
      </c>
      <c r="BL181" s="17" t="s">
        <v>219</v>
      </c>
      <c r="BM181" s="151" t="s">
        <v>1224</v>
      </c>
    </row>
    <row r="182" spans="2:51" s="12" customFormat="1" ht="11.25">
      <c r="B182" s="153"/>
      <c r="D182" s="154" t="s">
        <v>323</v>
      </c>
      <c r="E182" s="155" t="s">
        <v>1</v>
      </c>
      <c r="F182" s="156" t="s">
        <v>356</v>
      </c>
      <c r="H182" s="155" t="s">
        <v>1</v>
      </c>
      <c r="I182" s="157"/>
      <c r="L182" s="153"/>
      <c r="M182" s="158"/>
      <c r="T182" s="159"/>
      <c r="AT182" s="155" t="s">
        <v>323</v>
      </c>
      <c r="AU182" s="155" t="s">
        <v>88</v>
      </c>
      <c r="AV182" s="12" t="s">
        <v>21</v>
      </c>
      <c r="AW182" s="12" t="s">
        <v>35</v>
      </c>
      <c r="AX182" s="12" t="s">
        <v>79</v>
      </c>
      <c r="AY182" s="155" t="s">
        <v>317</v>
      </c>
    </row>
    <row r="183" spans="2:51" s="12" customFormat="1" ht="11.25">
      <c r="B183" s="153"/>
      <c r="D183" s="154" t="s">
        <v>323</v>
      </c>
      <c r="E183" s="155" t="s">
        <v>1</v>
      </c>
      <c r="F183" s="156" t="s">
        <v>1210</v>
      </c>
      <c r="H183" s="155" t="s">
        <v>1</v>
      </c>
      <c r="I183" s="157"/>
      <c r="L183" s="153"/>
      <c r="M183" s="158"/>
      <c r="T183" s="159"/>
      <c r="AT183" s="155" t="s">
        <v>323</v>
      </c>
      <c r="AU183" s="155" t="s">
        <v>88</v>
      </c>
      <c r="AV183" s="12" t="s">
        <v>21</v>
      </c>
      <c r="AW183" s="12" t="s">
        <v>35</v>
      </c>
      <c r="AX183" s="12" t="s">
        <v>79</v>
      </c>
      <c r="AY183" s="155" t="s">
        <v>317</v>
      </c>
    </row>
    <row r="184" spans="2:51" s="13" customFormat="1" ht="11.25">
      <c r="B184" s="160"/>
      <c r="D184" s="154" t="s">
        <v>323</v>
      </c>
      <c r="E184" s="161" t="s">
        <v>1</v>
      </c>
      <c r="F184" s="162" t="s">
        <v>1225</v>
      </c>
      <c r="H184" s="163">
        <v>6.5</v>
      </c>
      <c r="I184" s="164"/>
      <c r="L184" s="160"/>
      <c r="M184" s="165"/>
      <c r="T184" s="166"/>
      <c r="AT184" s="161" t="s">
        <v>323</v>
      </c>
      <c r="AU184" s="161" t="s">
        <v>88</v>
      </c>
      <c r="AV184" s="13" t="s">
        <v>88</v>
      </c>
      <c r="AW184" s="13" t="s">
        <v>35</v>
      </c>
      <c r="AX184" s="13" t="s">
        <v>79</v>
      </c>
      <c r="AY184" s="161" t="s">
        <v>317</v>
      </c>
    </row>
    <row r="185" spans="2:51" s="12" customFormat="1" ht="11.25">
      <c r="B185" s="153"/>
      <c r="D185" s="154" t="s">
        <v>323</v>
      </c>
      <c r="E185" s="155" t="s">
        <v>1</v>
      </c>
      <c r="F185" s="156" t="s">
        <v>653</v>
      </c>
      <c r="H185" s="155" t="s">
        <v>1</v>
      </c>
      <c r="I185" s="157"/>
      <c r="L185" s="153"/>
      <c r="M185" s="158"/>
      <c r="T185" s="159"/>
      <c r="AT185" s="155" t="s">
        <v>323</v>
      </c>
      <c r="AU185" s="155" t="s">
        <v>88</v>
      </c>
      <c r="AV185" s="12" t="s">
        <v>21</v>
      </c>
      <c r="AW185" s="12" t="s">
        <v>35</v>
      </c>
      <c r="AX185" s="12" t="s">
        <v>79</v>
      </c>
      <c r="AY185" s="155" t="s">
        <v>317</v>
      </c>
    </row>
    <row r="186" spans="2:51" s="13" customFormat="1" ht="11.25">
      <c r="B186" s="160"/>
      <c r="D186" s="154" t="s">
        <v>323</v>
      </c>
      <c r="E186" s="161" t="s">
        <v>1</v>
      </c>
      <c r="F186" s="162" t="s">
        <v>1226</v>
      </c>
      <c r="H186" s="163">
        <v>0</v>
      </c>
      <c r="I186" s="164"/>
      <c r="L186" s="160"/>
      <c r="M186" s="165"/>
      <c r="T186" s="166"/>
      <c r="AT186" s="161" t="s">
        <v>323</v>
      </c>
      <c r="AU186" s="161" t="s">
        <v>88</v>
      </c>
      <c r="AV186" s="13" t="s">
        <v>88</v>
      </c>
      <c r="AW186" s="13" t="s">
        <v>35</v>
      </c>
      <c r="AX186" s="13" t="s">
        <v>79</v>
      </c>
      <c r="AY186" s="161" t="s">
        <v>317</v>
      </c>
    </row>
    <row r="187" spans="2:51" s="14" customFormat="1" ht="11.25">
      <c r="B187" s="167"/>
      <c r="D187" s="154" t="s">
        <v>323</v>
      </c>
      <c r="E187" s="168" t="s">
        <v>1030</v>
      </c>
      <c r="F187" s="169" t="s">
        <v>333</v>
      </c>
      <c r="H187" s="170">
        <v>6.5</v>
      </c>
      <c r="I187" s="171"/>
      <c r="L187" s="167"/>
      <c r="M187" s="172"/>
      <c r="T187" s="173"/>
      <c r="AT187" s="168" t="s">
        <v>323</v>
      </c>
      <c r="AU187" s="168" t="s">
        <v>88</v>
      </c>
      <c r="AV187" s="14" t="s">
        <v>190</v>
      </c>
      <c r="AW187" s="14" t="s">
        <v>35</v>
      </c>
      <c r="AX187" s="14" t="s">
        <v>79</v>
      </c>
      <c r="AY187" s="168" t="s">
        <v>317</v>
      </c>
    </row>
    <row r="188" spans="2:51" s="12" customFormat="1" ht="11.25">
      <c r="B188" s="153"/>
      <c r="D188" s="154" t="s">
        <v>323</v>
      </c>
      <c r="E188" s="155" t="s">
        <v>1</v>
      </c>
      <c r="F188" s="156" t="s">
        <v>564</v>
      </c>
      <c r="H188" s="155" t="s">
        <v>1</v>
      </c>
      <c r="I188" s="157"/>
      <c r="L188" s="153"/>
      <c r="M188" s="158"/>
      <c r="T188" s="159"/>
      <c r="AT188" s="155" t="s">
        <v>323</v>
      </c>
      <c r="AU188" s="155" t="s">
        <v>88</v>
      </c>
      <c r="AV188" s="12" t="s">
        <v>21</v>
      </c>
      <c r="AW188" s="12" t="s">
        <v>35</v>
      </c>
      <c r="AX188" s="12" t="s">
        <v>79</v>
      </c>
      <c r="AY188" s="155" t="s">
        <v>317</v>
      </c>
    </row>
    <row r="189" spans="2:51" s="12" customFormat="1" ht="11.25">
      <c r="B189" s="153"/>
      <c r="D189" s="154" t="s">
        <v>323</v>
      </c>
      <c r="E189" s="155" t="s">
        <v>1</v>
      </c>
      <c r="F189" s="156" t="s">
        <v>1204</v>
      </c>
      <c r="H189" s="155" t="s">
        <v>1</v>
      </c>
      <c r="I189" s="157"/>
      <c r="L189" s="153"/>
      <c r="M189" s="158"/>
      <c r="T189" s="159"/>
      <c r="AT189" s="155" t="s">
        <v>323</v>
      </c>
      <c r="AU189" s="155" t="s">
        <v>88</v>
      </c>
      <c r="AV189" s="12" t="s">
        <v>21</v>
      </c>
      <c r="AW189" s="12" t="s">
        <v>35</v>
      </c>
      <c r="AX189" s="12" t="s">
        <v>79</v>
      </c>
      <c r="AY189" s="155" t="s">
        <v>317</v>
      </c>
    </row>
    <row r="190" spans="2:51" s="13" customFormat="1" ht="11.25">
      <c r="B190" s="160"/>
      <c r="D190" s="154" t="s">
        <v>323</v>
      </c>
      <c r="E190" s="161" t="s">
        <v>1</v>
      </c>
      <c r="F190" s="162" t="s">
        <v>1227</v>
      </c>
      <c r="H190" s="163">
        <v>2</v>
      </c>
      <c r="I190" s="164"/>
      <c r="L190" s="160"/>
      <c r="M190" s="165"/>
      <c r="T190" s="166"/>
      <c r="AT190" s="161" t="s">
        <v>323</v>
      </c>
      <c r="AU190" s="161" t="s">
        <v>88</v>
      </c>
      <c r="AV190" s="13" t="s">
        <v>88</v>
      </c>
      <c r="AW190" s="13" t="s">
        <v>35</v>
      </c>
      <c r="AX190" s="13" t="s">
        <v>79</v>
      </c>
      <c r="AY190" s="161" t="s">
        <v>317</v>
      </c>
    </row>
    <row r="191" spans="2:51" s="14" customFormat="1" ht="11.25">
      <c r="B191" s="167"/>
      <c r="D191" s="154" t="s">
        <v>323</v>
      </c>
      <c r="E191" s="168" t="s">
        <v>1033</v>
      </c>
      <c r="F191" s="169" t="s">
        <v>333</v>
      </c>
      <c r="H191" s="170">
        <v>2</v>
      </c>
      <c r="I191" s="171"/>
      <c r="L191" s="167"/>
      <c r="M191" s="172"/>
      <c r="T191" s="173"/>
      <c r="AT191" s="168" t="s">
        <v>323</v>
      </c>
      <c r="AU191" s="168" t="s">
        <v>88</v>
      </c>
      <c r="AV191" s="14" t="s">
        <v>190</v>
      </c>
      <c r="AW191" s="14" t="s">
        <v>35</v>
      </c>
      <c r="AX191" s="14" t="s">
        <v>79</v>
      </c>
      <c r="AY191" s="168" t="s">
        <v>317</v>
      </c>
    </row>
    <row r="192" spans="2:51" s="12" customFormat="1" ht="11.25">
      <c r="B192" s="153"/>
      <c r="D192" s="154" t="s">
        <v>323</v>
      </c>
      <c r="E192" s="155" t="s">
        <v>1</v>
      </c>
      <c r="F192" s="156" t="s">
        <v>1228</v>
      </c>
      <c r="H192" s="155" t="s">
        <v>1</v>
      </c>
      <c r="I192" s="157"/>
      <c r="L192" s="153"/>
      <c r="M192" s="158"/>
      <c r="T192" s="159"/>
      <c r="AT192" s="155" t="s">
        <v>323</v>
      </c>
      <c r="AU192" s="155" t="s">
        <v>88</v>
      </c>
      <c r="AV192" s="12" t="s">
        <v>21</v>
      </c>
      <c r="AW192" s="12" t="s">
        <v>35</v>
      </c>
      <c r="AX192" s="12" t="s">
        <v>79</v>
      </c>
      <c r="AY192" s="155" t="s">
        <v>317</v>
      </c>
    </row>
    <row r="193" spans="2:51" s="12" customFormat="1" ht="11.25">
      <c r="B193" s="153"/>
      <c r="D193" s="154" t="s">
        <v>323</v>
      </c>
      <c r="E193" s="155" t="s">
        <v>1</v>
      </c>
      <c r="F193" s="156" t="s">
        <v>1210</v>
      </c>
      <c r="H193" s="155" t="s">
        <v>1</v>
      </c>
      <c r="I193" s="157"/>
      <c r="L193" s="153"/>
      <c r="M193" s="158"/>
      <c r="T193" s="159"/>
      <c r="AT193" s="155" t="s">
        <v>323</v>
      </c>
      <c r="AU193" s="155" t="s">
        <v>88</v>
      </c>
      <c r="AV193" s="12" t="s">
        <v>21</v>
      </c>
      <c r="AW193" s="12" t="s">
        <v>35</v>
      </c>
      <c r="AX193" s="12" t="s">
        <v>79</v>
      </c>
      <c r="AY193" s="155" t="s">
        <v>317</v>
      </c>
    </row>
    <row r="194" spans="2:51" s="13" customFormat="1" ht="22.5">
      <c r="B194" s="160"/>
      <c r="D194" s="154" t="s">
        <v>323</v>
      </c>
      <c r="E194" s="161" t="s">
        <v>1</v>
      </c>
      <c r="F194" s="162" t="s">
        <v>1229</v>
      </c>
      <c r="H194" s="163">
        <v>13.94</v>
      </c>
      <c r="I194" s="164"/>
      <c r="L194" s="160"/>
      <c r="M194" s="165"/>
      <c r="T194" s="166"/>
      <c r="AT194" s="161" t="s">
        <v>323</v>
      </c>
      <c r="AU194" s="161" t="s">
        <v>88</v>
      </c>
      <c r="AV194" s="13" t="s">
        <v>88</v>
      </c>
      <c r="AW194" s="13" t="s">
        <v>35</v>
      </c>
      <c r="AX194" s="13" t="s">
        <v>79</v>
      </c>
      <c r="AY194" s="161" t="s">
        <v>317</v>
      </c>
    </row>
    <row r="195" spans="2:51" s="12" customFormat="1" ht="11.25">
      <c r="B195" s="153"/>
      <c r="D195" s="154" t="s">
        <v>323</v>
      </c>
      <c r="E195" s="155" t="s">
        <v>1</v>
      </c>
      <c r="F195" s="156" t="s">
        <v>653</v>
      </c>
      <c r="H195" s="155" t="s">
        <v>1</v>
      </c>
      <c r="I195" s="157"/>
      <c r="L195" s="153"/>
      <c r="M195" s="158"/>
      <c r="T195" s="159"/>
      <c r="AT195" s="155" t="s">
        <v>323</v>
      </c>
      <c r="AU195" s="155" t="s">
        <v>88</v>
      </c>
      <c r="AV195" s="12" t="s">
        <v>21</v>
      </c>
      <c r="AW195" s="12" t="s">
        <v>35</v>
      </c>
      <c r="AX195" s="12" t="s">
        <v>79</v>
      </c>
      <c r="AY195" s="155" t="s">
        <v>317</v>
      </c>
    </row>
    <row r="196" spans="2:51" s="13" customFormat="1" ht="11.25">
      <c r="B196" s="160"/>
      <c r="D196" s="154" t="s">
        <v>323</v>
      </c>
      <c r="E196" s="161" t="s">
        <v>1</v>
      </c>
      <c r="F196" s="162" t="s">
        <v>1230</v>
      </c>
      <c r="H196" s="163">
        <v>0</v>
      </c>
      <c r="I196" s="164"/>
      <c r="L196" s="160"/>
      <c r="M196" s="165"/>
      <c r="T196" s="166"/>
      <c r="AT196" s="161" t="s">
        <v>323</v>
      </c>
      <c r="AU196" s="161" t="s">
        <v>88</v>
      </c>
      <c r="AV196" s="13" t="s">
        <v>88</v>
      </c>
      <c r="AW196" s="13" t="s">
        <v>35</v>
      </c>
      <c r="AX196" s="13" t="s">
        <v>79</v>
      </c>
      <c r="AY196" s="161" t="s">
        <v>317</v>
      </c>
    </row>
    <row r="197" spans="2:51" s="12" customFormat="1" ht="11.25">
      <c r="B197" s="153"/>
      <c r="D197" s="154" t="s">
        <v>323</v>
      </c>
      <c r="E197" s="155" t="s">
        <v>1</v>
      </c>
      <c r="F197" s="156" t="s">
        <v>1221</v>
      </c>
      <c r="H197" s="155" t="s">
        <v>1</v>
      </c>
      <c r="I197" s="157"/>
      <c r="L197" s="153"/>
      <c r="M197" s="158"/>
      <c r="T197" s="159"/>
      <c r="AT197" s="155" t="s">
        <v>323</v>
      </c>
      <c r="AU197" s="155" t="s">
        <v>88</v>
      </c>
      <c r="AV197" s="12" t="s">
        <v>21</v>
      </c>
      <c r="AW197" s="12" t="s">
        <v>35</v>
      </c>
      <c r="AX197" s="12" t="s">
        <v>79</v>
      </c>
      <c r="AY197" s="155" t="s">
        <v>317</v>
      </c>
    </row>
    <row r="198" spans="2:51" s="13" customFormat="1" ht="11.25">
      <c r="B198" s="160"/>
      <c r="D198" s="154" t="s">
        <v>323</v>
      </c>
      <c r="E198" s="161" t="s">
        <v>1</v>
      </c>
      <c r="F198" s="162" t="s">
        <v>1231</v>
      </c>
      <c r="H198" s="163">
        <v>-6.5</v>
      </c>
      <c r="I198" s="164"/>
      <c r="L198" s="160"/>
      <c r="M198" s="165"/>
      <c r="T198" s="166"/>
      <c r="AT198" s="161" t="s">
        <v>323</v>
      </c>
      <c r="AU198" s="161" t="s">
        <v>88</v>
      </c>
      <c r="AV198" s="13" t="s">
        <v>88</v>
      </c>
      <c r="AW198" s="13" t="s">
        <v>35</v>
      </c>
      <c r="AX198" s="13" t="s">
        <v>79</v>
      </c>
      <c r="AY198" s="161" t="s">
        <v>317</v>
      </c>
    </row>
    <row r="199" spans="2:51" s="14" customFormat="1" ht="11.25">
      <c r="B199" s="167"/>
      <c r="D199" s="154" t="s">
        <v>323</v>
      </c>
      <c r="E199" s="168" t="s">
        <v>1035</v>
      </c>
      <c r="F199" s="169" t="s">
        <v>333</v>
      </c>
      <c r="H199" s="170">
        <v>7.44</v>
      </c>
      <c r="I199" s="171"/>
      <c r="L199" s="167"/>
      <c r="M199" s="172"/>
      <c r="T199" s="173"/>
      <c r="AT199" s="168" t="s">
        <v>323</v>
      </c>
      <c r="AU199" s="168" t="s">
        <v>88</v>
      </c>
      <c r="AV199" s="14" t="s">
        <v>190</v>
      </c>
      <c r="AW199" s="14" t="s">
        <v>35</v>
      </c>
      <c r="AX199" s="14" t="s">
        <v>79</v>
      </c>
      <c r="AY199" s="168" t="s">
        <v>317</v>
      </c>
    </row>
    <row r="200" spans="2:51" s="12" customFormat="1" ht="11.25">
      <c r="B200" s="153"/>
      <c r="D200" s="154" t="s">
        <v>323</v>
      </c>
      <c r="E200" s="155" t="s">
        <v>1</v>
      </c>
      <c r="F200" s="156" t="s">
        <v>564</v>
      </c>
      <c r="H200" s="155" t="s">
        <v>1</v>
      </c>
      <c r="I200" s="157"/>
      <c r="L200" s="153"/>
      <c r="M200" s="158"/>
      <c r="T200" s="159"/>
      <c r="AT200" s="155" t="s">
        <v>323</v>
      </c>
      <c r="AU200" s="155" t="s">
        <v>88</v>
      </c>
      <c r="AV200" s="12" t="s">
        <v>21</v>
      </c>
      <c r="AW200" s="12" t="s">
        <v>35</v>
      </c>
      <c r="AX200" s="12" t="s">
        <v>79</v>
      </c>
      <c r="AY200" s="155" t="s">
        <v>317</v>
      </c>
    </row>
    <row r="201" spans="2:51" s="12" customFormat="1" ht="11.25">
      <c r="B201" s="153"/>
      <c r="D201" s="154" t="s">
        <v>323</v>
      </c>
      <c r="E201" s="155" t="s">
        <v>1</v>
      </c>
      <c r="F201" s="156" t="s">
        <v>1232</v>
      </c>
      <c r="H201" s="155" t="s">
        <v>1</v>
      </c>
      <c r="I201" s="157"/>
      <c r="L201" s="153"/>
      <c r="M201" s="158"/>
      <c r="T201" s="159"/>
      <c r="AT201" s="155" t="s">
        <v>323</v>
      </c>
      <c r="AU201" s="155" t="s">
        <v>88</v>
      </c>
      <c r="AV201" s="12" t="s">
        <v>21</v>
      </c>
      <c r="AW201" s="12" t="s">
        <v>35</v>
      </c>
      <c r="AX201" s="12" t="s">
        <v>79</v>
      </c>
      <c r="AY201" s="155" t="s">
        <v>317</v>
      </c>
    </row>
    <row r="202" spans="2:51" s="13" customFormat="1" ht="11.25">
      <c r="B202" s="160"/>
      <c r="D202" s="154" t="s">
        <v>323</v>
      </c>
      <c r="E202" s="161" t="s">
        <v>1</v>
      </c>
      <c r="F202" s="162" t="s">
        <v>1233</v>
      </c>
      <c r="H202" s="163">
        <v>1.2</v>
      </c>
      <c r="I202" s="164"/>
      <c r="L202" s="160"/>
      <c r="M202" s="165"/>
      <c r="T202" s="166"/>
      <c r="AT202" s="161" t="s">
        <v>323</v>
      </c>
      <c r="AU202" s="161" t="s">
        <v>88</v>
      </c>
      <c r="AV202" s="13" t="s">
        <v>88</v>
      </c>
      <c r="AW202" s="13" t="s">
        <v>35</v>
      </c>
      <c r="AX202" s="13" t="s">
        <v>79</v>
      </c>
      <c r="AY202" s="161" t="s">
        <v>317</v>
      </c>
    </row>
    <row r="203" spans="2:51" s="14" customFormat="1" ht="11.25">
      <c r="B203" s="167"/>
      <c r="D203" s="154" t="s">
        <v>323</v>
      </c>
      <c r="E203" s="168" t="s">
        <v>1038</v>
      </c>
      <c r="F203" s="169" t="s">
        <v>333</v>
      </c>
      <c r="H203" s="170">
        <v>1.2</v>
      </c>
      <c r="I203" s="171"/>
      <c r="L203" s="167"/>
      <c r="M203" s="172"/>
      <c r="T203" s="173"/>
      <c r="AT203" s="168" t="s">
        <v>323</v>
      </c>
      <c r="AU203" s="168" t="s">
        <v>88</v>
      </c>
      <c r="AV203" s="14" t="s">
        <v>190</v>
      </c>
      <c r="AW203" s="14" t="s">
        <v>35</v>
      </c>
      <c r="AX203" s="14" t="s">
        <v>79</v>
      </c>
      <c r="AY203" s="168" t="s">
        <v>317</v>
      </c>
    </row>
    <row r="204" spans="2:51" s="15" customFormat="1" ht="11.25">
      <c r="B204" s="174"/>
      <c r="D204" s="154" t="s">
        <v>323</v>
      </c>
      <c r="E204" s="175" t="s">
        <v>1</v>
      </c>
      <c r="F204" s="176" t="s">
        <v>334</v>
      </c>
      <c r="H204" s="177">
        <v>17.14</v>
      </c>
      <c r="I204" s="178"/>
      <c r="L204" s="174"/>
      <c r="M204" s="179"/>
      <c r="T204" s="180"/>
      <c r="AT204" s="175" t="s">
        <v>323</v>
      </c>
      <c r="AU204" s="175" t="s">
        <v>88</v>
      </c>
      <c r="AV204" s="15" t="s">
        <v>219</v>
      </c>
      <c r="AW204" s="15" t="s">
        <v>35</v>
      </c>
      <c r="AX204" s="15" t="s">
        <v>21</v>
      </c>
      <c r="AY204" s="175" t="s">
        <v>317</v>
      </c>
    </row>
    <row r="205" spans="2:65" s="1" customFormat="1" ht="24.2" customHeight="1">
      <c r="B205" s="32"/>
      <c r="C205" s="139" t="s">
        <v>252</v>
      </c>
      <c r="D205" s="139" t="s">
        <v>319</v>
      </c>
      <c r="E205" s="140" t="s">
        <v>370</v>
      </c>
      <c r="F205" s="141" t="s">
        <v>371</v>
      </c>
      <c r="G205" s="142" t="s">
        <v>154</v>
      </c>
      <c r="H205" s="143">
        <v>89.5</v>
      </c>
      <c r="I205" s="144"/>
      <c r="J205" s="145">
        <f>ROUND(I205*H205,1)</f>
        <v>0</v>
      </c>
      <c r="K205" s="146"/>
      <c r="L205" s="32"/>
      <c r="M205" s="147" t="s">
        <v>1</v>
      </c>
      <c r="N205" s="148" t="s">
        <v>44</v>
      </c>
      <c r="P205" s="149">
        <f>O205*H205</f>
        <v>0</v>
      </c>
      <c r="Q205" s="149">
        <v>0</v>
      </c>
      <c r="R205" s="149">
        <f>Q205*H205</f>
        <v>0</v>
      </c>
      <c r="S205" s="149">
        <v>0.316</v>
      </c>
      <c r="T205" s="150">
        <f>S205*H205</f>
        <v>28.282</v>
      </c>
      <c r="AR205" s="151" t="s">
        <v>219</v>
      </c>
      <c r="AT205" s="151" t="s">
        <v>319</v>
      </c>
      <c r="AU205" s="151" t="s">
        <v>88</v>
      </c>
      <c r="AY205" s="17" t="s">
        <v>317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7" t="s">
        <v>21</v>
      </c>
      <c r="BK205" s="152">
        <f>ROUND(I205*H205,1)</f>
        <v>0</v>
      </c>
      <c r="BL205" s="17" t="s">
        <v>219</v>
      </c>
      <c r="BM205" s="151" t="s">
        <v>1234</v>
      </c>
    </row>
    <row r="206" spans="2:51" s="12" customFormat="1" ht="11.25">
      <c r="B206" s="153"/>
      <c r="D206" s="154" t="s">
        <v>323</v>
      </c>
      <c r="E206" s="155" t="s">
        <v>1</v>
      </c>
      <c r="F206" s="156" t="s">
        <v>373</v>
      </c>
      <c r="H206" s="155" t="s">
        <v>1</v>
      </c>
      <c r="I206" s="157"/>
      <c r="L206" s="153"/>
      <c r="M206" s="158"/>
      <c r="T206" s="159"/>
      <c r="AT206" s="155" t="s">
        <v>323</v>
      </c>
      <c r="AU206" s="155" t="s">
        <v>88</v>
      </c>
      <c r="AV206" s="12" t="s">
        <v>21</v>
      </c>
      <c r="AW206" s="12" t="s">
        <v>35</v>
      </c>
      <c r="AX206" s="12" t="s">
        <v>79</v>
      </c>
      <c r="AY206" s="155" t="s">
        <v>317</v>
      </c>
    </row>
    <row r="207" spans="2:51" s="12" customFormat="1" ht="11.25">
      <c r="B207" s="153"/>
      <c r="D207" s="154" t="s">
        <v>323</v>
      </c>
      <c r="E207" s="155" t="s">
        <v>1</v>
      </c>
      <c r="F207" s="156" t="s">
        <v>1210</v>
      </c>
      <c r="H207" s="155" t="s">
        <v>1</v>
      </c>
      <c r="I207" s="157"/>
      <c r="L207" s="153"/>
      <c r="M207" s="158"/>
      <c r="T207" s="159"/>
      <c r="AT207" s="155" t="s">
        <v>323</v>
      </c>
      <c r="AU207" s="155" t="s">
        <v>88</v>
      </c>
      <c r="AV207" s="12" t="s">
        <v>21</v>
      </c>
      <c r="AW207" s="12" t="s">
        <v>35</v>
      </c>
      <c r="AX207" s="12" t="s">
        <v>79</v>
      </c>
      <c r="AY207" s="155" t="s">
        <v>317</v>
      </c>
    </row>
    <row r="208" spans="2:51" s="13" customFormat="1" ht="11.25">
      <c r="B208" s="160"/>
      <c r="D208" s="154" t="s">
        <v>323</v>
      </c>
      <c r="E208" s="161" t="s">
        <v>1</v>
      </c>
      <c r="F208" s="162" t="s">
        <v>1235</v>
      </c>
      <c r="H208" s="163">
        <v>71.5</v>
      </c>
      <c r="I208" s="164"/>
      <c r="L208" s="160"/>
      <c r="M208" s="165"/>
      <c r="T208" s="166"/>
      <c r="AT208" s="161" t="s">
        <v>323</v>
      </c>
      <c r="AU208" s="161" t="s">
        <v>88</v>
      </c>
      <c r="AV208" s="13" t="s">
        <v>88</v>
      </c>
      <c r="AW208" s="13" t="s">
        <v>35</v>
      </c>
      <c r="AX208" s="13" t="s">
        <v>79</v>
      </c>
      <c r="AY208" s="161" t="s">
        <v>317</v>
      </c>
    </row>
    <row r="209" spans="2:51" s="12" customFormat="1" ht="11.25">
      <c r="B209" s="153"/>
      <c r="D209" s="154" t="s">
        <v>323</v>
      </c>
      <c r="E209" s="155" t="s">
        <v>1</v>
      </c>
      <c r="F209" s="156" t="s">
        <v>653</v>
      </c>
      <c r="H209" s="155" t="s">
        <v>1</v>
      </c>
      <c r="I209" s="157"/>
      <c r="L209" s="153"/>
      <c r="M209" s="158"/>
      <c r="T209" s="159"/>
      <c r="AT209" s="155" t="s">
        <v>323</v>
      </c>
      <c r="AU209" s="155" t="s">
        <v>88</v>
      </c>
      <c r="AV209" s="12" t="s">
        <v>21</v>
      </c>
      <c r="AW209" s="12" t="s">
        <v>35</v>
      </c>
      <c r="AX209" s="12" t="s">
        <v>79</v>
      </c>
      <c r="AY209" s="155" t="s">
        <v>317</v>
      </c>
    </row>
    <row r="210" spans="2:51" s="13" customFormat="1" ht="11.25">
      <c r="B210" s="160"/>
      <c r="D210" s="154" t="s">
        <v>323</v>
      </c>
      <c r="E210" s="161" t="s">
        <v>1</v>
      </c>
      <c r="F210" s="162" t="s">
        <v>1236</v>
      </c>
      <c r="H210" s="163">
        <v>18</v>
      </c>
      <c r="I210" s="164"/>
      <c r="L210" s="160"/>
      <c r="M210" s="165"/>
      <c r="T210" s="166"/>
      <c r="AT210" s="161" t="s">
        <v>323</v>
      </c>
      <c r="AU210" s="161" t="s">
        <v>88</v>
      </c>
      <c r="AV210" s="13" t="s">
        <v>88</v>
      </c>
      <c r="AW210" s="13" t="s">
        <v>35</v>
      </c>
      <c r="AX210" s="13" t="s">
        <v>79</v>
      </c>
      <c r="AY210" s="161" t="s">
        <v>317</v>
      </c>
    </row>
    <row r="211" spans="2:51" s="15" customFormat="1" ht="11.25">
      <c r="B211" s="174"/>
      <c r="D211" s="154" t="s">
        <v>323</v>
      </c>
      <c r="E211" s="175" t="s">
        <v>1024</v>
      </c>
      <c r="F211" s="176" t="s">
        <v>334</v>
      </c>
      <c r="H211" s="177">
        <v>89.5</v>
      </c>
      <c r="I211" s="178"/>
      <c r="L211" s="174"/>
      <c r="M211" s="179"/>
      <c r="T211" s="180"/>
      <c r="AT211" s="175" t="s">
        <v>323</v>
      </c>
      <c r="AU211" s="175" t="s">
        <v>88</v>
      </c>
      <c r="AV211" s="15" t="s">
        <v>219</v>
      </c>
      <c r="AW211" s="15" t="s">
        <v>35</v>
      </c>
      <c r="AX211" s="15" t="s">
        <v>21</v>
      </c>
      <c r="AY211" s="175" t="s">
        <v>317</v>
      </c>
    </row>
    <row r="212" spans="2:65" s="1" customFormat="1" ht="24.2" customHeight="1">
      <c r="B212" s="32"/>
      <c r="C212" s="139" t="s">
        <v>408</v>
      </c>
      <c r="D212" s="139" t="s">
        <v>319</v>
      </c>
      <c r="E212" s="140" t="s">
        <v>1237</v>
      </c>
      <c r="F212" s="141" t="s">
        <v>1238</v>
      </c>
      <c r="G212" s="142" t="s">
        <v>172</v>
      </c>
      <c r="H212" s="143">
        <v>1</v>
      </c>
      <c r="I212" s="144"/>
      <c r="J212" s="145">
        <f>ROUND(I212*H212,1)</f>
        <v>0</v>
      </c>
      <c r="K212" s="146"/>
      <c r="L212" s="32"/>
      <c r="M212" s="147" t="s">
        <v>1</v>
      </c>
      <c r="N212" s="148" t="s">
        <v>44</v>
      </c>
      <c r="P212" s="149">
        <f>O212*H212</f>
        <v>0</v>
      </c>
      <c r="Q212" s="149">
        <v>0.00868</v>
      </c>
      <c r="R212" s="149">
        <f>Q212*H212</f>
        <v>0.00868</v>
      </c>
      <c r="S212" s="149">
        <v>0</v>
      </c>
      <c r="T212" s="150">
        <f>S212*H212</f>
        <v>0</v>
      </c>
      <c r="AR212" s="151" t="s">
        <v>219</v>
      </c>
      <c r="AT212" s="151" t="s">
        <v>319</v>
      </c>
      <c r="AU212" s="151" t="s">
        <v>88</v>
      </c>
      <c r="AY212" s="17" t="s">
        <v>317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7" t="s">
        <v>21</v>
      </c>
      <c r="BK212" s="152">
        <f>ROUND(I212*H212,1)</f>
        <v>0</v>
      </c>
      <c r="BL212" s="17" t="s">
        <v>219</v>
      </c>
      <c r="BM212" s="151" t="s">
        <v>1239</v>
      </c>
    </row>
    <row r="213" spans="2:51" s="12" customFormat="1" ht="11.25">
      <c r="B213" s="153"/>
      <c r="D213" s="154" t="s">
        <v>323</v>
      </c>
      <c r="E213" s="155" t="s">
        <v>1</v>
      </c>
      <c r="F213" s="156" t="s">
        <v>1240</v>
      </c>
      <c r="H213" s="155" t="s">
        <v>1</v>
      </c>
      <c r="I213" s="157"/>
      <c r="L213" s="153"/>
      <c r="M213" s="158"/>
      <c r="T213" s="159"/>
      <c r="AT213" s="155" t="s">
        <v>323</v>
      </c>
      <c r="AU213" s="155" t="s">
        <v>88</v>
      </c>
      <c r="AV213" s="12" t="s">
        <v>21</v>
      </c>
      <c r="AW213" s="12" t="s">
        <v>35</v>
      </c>
      <c r="AX213" s="12" t="s">
        <v>79</v>
      </c>
      <c r="AY213" s="155" t="s">
        <v>317</v>
      </c>
    </row>
    <row r="214" spans="2:51" s="12" customFormat="1" ht="11.25">
      <c r="B214" s="153"/>
      <c r="D214" s="154" t="s">
        <v>323</v>
      </c>
      <c r="E214" s="155" t="s">
        <v>1</v>
      </c>
      <c r="F214" s="156" t="s">
        <v>1241</v>
      </c>
      <c r="H214" s="155" t="s">
        <v>1</v>
      </c>
      <c r="I214" s="157"/>
      <c r="L214" s="153"/>
      <c r="M214" s="158"/>
      <c r="T214" s="159"/>
      <c r="AT214" s="155" t="s">
        <v>323</v>
      </c>
      <c r="AU214" s="155" t="s">
        <v>88</v>
      </c>
      <c r="AV214" s="12" t="s">
        <v>21</v>
      </c>
      <c r="AW214" s="12" t="s">
        <v>35</v>
      </c>
      <c r="AX214" s="12" t="s">
        <v>79</v>
      </c>
      <c r="AY214" s="155" t="s">
        <v>317</v>
      </c>
    </row>
    <row r="215" spans="2:51" s="13" customFormat="1" ht="11.25">
      <c r="B215" s="160"/>
      <c r="D215" s="154" t="s">
        <v>323</v>
      </c>
      <c r="E215" s="161" t="s">
        <v>1</v>
      </c>
      <c r="F215" s="162" t="s">
        <v>1242</v>
      </c>
      <c r="H215" s="163">
        <v>1</v>
      </c>
      <c r="I215" s="164"/>
      <c r="L215" s="160"/>
      <c r="M215" s="165"/>
      <c r="T215" s="166"/>
      <c r="AT215" s="161" t="s">
        <v>323</v>
      </c>
      <c r="AU215" s="161" t="s">
        <v>88</v>
      </c>
      <c r="AV215" s="13" t="s">
        <v>88</v>
      </c>
      <c r="AW215" s="13" t="s">
        <v>35</v>
      </c>
      <c r="AX215" s="13" t="s">
        <v>79</v>
      </c>
      <c r="AY215" s="161" t="s">
        <v>317</v>
      </c>
    </row>
    <row r="216" spans="2:51" s="15" customFormat="1" ht="11.25">
      <c r="B216" s="174"/>
      <c r="D216" s="154" t="s">
        <v>323</v>
      </c>
      <c r="E216" s="175" t="s">
        <v>1044</v>
      </c>
      <c r="F216" s="176" t="s">
        <v>334</v>
      </c>
      <c r="H216" s="177">
        <v>1</v>
      </c>
      <c r="I216" s="178"/>
      <c r="L216" s="174"/>
      <c r="M216" s="179"/>
      <c r="T216" s="180"/>
      <c r="AT216" s="175" t="s">
        <v>323</v>
      </c>
      <c r="AU216" s="175" t="s">
        <v>88</v>
      </c>
      <c r="AV216" s="15" t="s">
        <v>219</v>
      </c>
      <c r="AW216" s="15" t="s">
        <v>35</v>
      </c>
      <c r="AX216" s="15" t="s">
        <v>21</v>
      </c>
      <c r="AY216" s="175" t="s">
        <v>317</v>
      </c>
    </row>
    <row r="217" spans="2:65" s="1" customFormat="1" ht="16.5" customHeight="1">
      <c r="B217" s="32"/>
      <c r="C217" s="139" t="s">
        <v>216</v>
      </c>
      <c r="D217" s="139" t="s">
        <v>319</v>
      </c>
      <c r="E217" s="140" t="s">
        <v>423</v>
      </c>
      <c r="F217" s="141" t="s">
        <v>424</v>
      </c>
      <c r="G217" s="142" t="s">
        <v>172</v>
      </c>
      <c r="H217" s="143">
        <v>13.25</v>
      </c>
      <c r="I217" s="144"/>
      <c r="J217" s="145">
        <f>ROUND(I217*H217,1)</f>
        <v>0</v>
      </c>
      <c r="K217" s="146"/>
      <c r="L217" s="32"/>
      <c r="M217" s="147" t="s">
        <v>1</v>
      </c>
      <c r="N217" s="148" t="s">
        <v>44</v>
      </c>
      <c r="P217" s="149">
        <f>O217*H217</f>
        <v>0</v>
      </c>
      <c r="Q217" s="149">
        <v>0.0369</v>
      </c>
      <c r="R217" s="149">
        <f>Q217*H217</f>
        <v>0.48892500000000005</v>
      </c>
      <c r="S217" s="149">
        <v>0</v>
      </c>
      <c r="T217" s="150">
        <f>S217*H217</f>
        <v>0</v>
      </c>
      <c r="AR217" s="151" t="s">
        <v>219</v>
      </c>
      <c r="AT217" s="151" t="s">
        <v>319</v>
      </c>
      <c r="AU217" s="151" t="s">
        <v>88</v>
      </c>
      <c r="AY217" s="17" t="s">
        <v>317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7" t="s">
        <v>21</v>
      </c>
      <c r="BK217" s="152">
        <f>ROUND(I217*H217,1)</f>
        <v>0</v>
      </c>
      <c r="BL217" s="17" t="s">
        <v>219</v>
      </c>
      <c r="BM217" s="151" t="s">
        <v>1243</v>
      </c>
    </row>
    <row r="218" spans="2:51" s="12" customFormat="1" ht="11.25">
      <c r="B218" s="153"/>
      <c r="D218" s="154" t="s">
        <v>323</v>
      </c>
      <c r="E218" s="155" t="s">
        <v>1</v>
      </c>
      <c r="F218" s="156" t="s">
        <v>1244</v>
      </c>
      <c r="H218" s="155" t="s">
        <v>1</v>
      </c>
      <c r="I218" s="157"/>
      <c r="L218" s="153"/>
      <c r="M218" s="158"/>
      <c r="T218" s="159"/>
      <c r="AT218" s="155" t="s">
        <v>323</v>
      </c>
      <c r="AU218" s="155" t="s">
        <v>88</v>
      </c>
      <c r="AV218" s="12" t="s">
        <v>21</v>
      </c>
      <c r="AW218" s="12" t="s">
        <v>35</v>
      </c>
      <c r="AX218" s="12" t="s">
        <v>79</v>
      </c>
      <c r="AY218" s="155" t="s">
        <v>317</v>
      </c>
    </row>
    <row r="219" spans="2:51" s="12" customFormat="1" ht="11.25">
      <c r="B219" s="153"/>
      <c r="D219" s="154" t="s">
        <v>323</v>
      </c>
      <c r="E219" s="155" t="s">
        <v>1</v>
      </c>
      <c r="F219" s="156" t="s">
        <v>431</v>
      </c>
      <c r="H219" s="155" t="s">
        <v>1</v>
      </c>
      <c r="I219" s="157"/>
      <c r="L219" s="153"/>
      <c r="M219" s="158"/>
      <c r="T219" s="159"/>
      <c r="AT219" s="155" t="s">
        <v>323</v>
      </c>
      <c r="AU219" s="155" t="s">
        <v>88</v>
      </c>
      <c r="AV219" s="12" t="s">
        <v>21</v>
      </c>
      <c r="AW219" s="12" t="s">
        <v>35</v>
      </c>
      <c r="AX219" s="12" t="s">
        <v>79</v>
      </c>
      <c r="AY219" s="155" t="s">
        <v>317</v>
      </c>
    </row>
    <row r="220" spans="2:51" s="13" customFormat="1" ht="11.25">
      <c r="B220" s="160"/>
      <c r="D220" s="154" t="s">
        <v>323</v>
      </c>
      <c r="E220" s="161" t="s">
        <v>1</v>
      </c>
      <c r="F220" s="162" t="s">
        <v>1245</v>
      </c>
      <c r="H220" s="163">
        <v>2.75</v>
      </c>
      <c r="I220" s="164"/>
      <c r="L220" s="160"/>
      <c r="M220" s="165"/>
      <c r="T220" s="166"/>
      <c r="AT220" s="161" t="s">
        <v>323</v>
      </c>
      <c r="AU220" s="161" t="s">
        <v>88</v>
      </c>
      <c r="AV220" s="13" t="s">
        <v>88</v>
      </c>
      <c r="AW220" s="13" t="s">
        <v>35</v>
      </c>
      <c r="AX220" s="13" t="s">
        <v>79</v>
      </c>
      <c r="AY220" s="161" t="s">
        <v>317</v>
      </c>
    </row>
    <row r="221" spans="2:51" s="12" customFormat="1" ht="11.25">
      <c r="B221" s="153"/>
      <c r="D221" s="154" t="s">
        <v>323</v>
      </c>
      <c r="E221" s="155" t="s">
        <v>1</v>
      </c>
      <c r="F221" s="156" t="s">
        <v>433</v>
      </c>
      <c r="H221" s="155" t="s">
        <v>1</v>
      </c>
      <c r="I221" s="157"/>
      <c r="L221" s="153"/>
      <c r="M221" s="158"/>
      <c r="T221" s="159"/>
      <c r="AT221" s="155" t="s">
        <v>323</v>
      </c>
      <c r="AU221" s="155" t="s">
        <v>88</v>
      </c>
      <c r="AV221" s="12" t="s">
        <v>21</v>
      </c>
      <c r="AW221" s="12" t="s">
        <v>35</v>
      </c>
      <c r="AX221" s="12" t="s">
        <v>79</v>
      </c>
      <c r="AY221" s="155" t="s">
        <v>317</v>
      </c>
    </row>
    <row r="222" spans="2:51" s="13" customFormat="1" ht="11.25">
      <c r="B222" s="160"/>
      <c r="D222" s="154" t="s">
        <v>323</v>
      </c>
      <c r="E222" s="161" t="s">
        <v>1</v>
      </c>
      <c r="F222" s="162" t="s">
        <v>1246</v>
      </c>
      <c r="H222" s="163">
        <v>1.5</v>
      </c>
      <c r="I222" s="164"/>
      <c r="L222" s="160"/>
      <c r="M222" s="165"/>
      <c r="T222" s="166"/>
      <c r="AT222" s="161" t="s">
        <v>323</v>
      </c>
      <c r="AU222" s="161" t="s">
        <v>88</v>
      </c>
      <c r="AV222" s="13" t="s">
        <v>88</v>
      </c>
      <c r="AW222" s="13" t="s">
        <v>35</v>
      </c>
      <c r="AX222" s="13" t="s">
        <v>79</v>
      </c>
      <c r="AY222" s="161" t="s">
        <v>317</v>
      </c>
    </row>
    <row r="223" spans="2:51" s="12" customFormat="1" ht="11.25">
      <c r="B223" s="153"/>
      <c r="D223" s="154" t="s">
        <v>323</v>
      </c>
      <c r="E223" s="155" t="s">
        <v>1</v>
      </c>
      <c r="F223" s="156" t="s">
        <v>1240</v>
      </c>
      <c r="H223" s="155" t="s">
        <v>1</v>
      </c>
      <c r="I223" s="157"/>
      <c r="L223" s="153"/>
      <c r="M223" s="158"/>
      <c r="T223" s="159"/>
      <c r="AT223" s="155" t="s">
        <v>323</v>
      </c>
      <c r="AU223" s="155" t="s">
        <v>88</v>
      </c>
      <c r="AV223" s="12" t="s">
        <v>21</v>
      </c>
      <c r="AW223" s="12" t="s">
        <v>35</v>
      </c>
      <c r="AX223" s="12" t="s">
        <v>79</v>
      </c>
      <c r="AY223" s="155" t="s">
        <v>317</v>
      </c>
    </row>
    <row r="224" spans="2:51" s="13" customFormat="1" ht="11.25">
      <c r="B224" s="160"/>
      <c r="D224" s="154" t="s">
        <v>323</v>
      </c>
      <c r="E224" s="161" t="s">
        <v>1</v>
      </c>
      <c r="F224" s="162" t="s">
        <v>1247</v>
      </c>
      <c r="H224" s="163">
        <v>9</v>
      </c>
      <c r="I224" s="164"/>
      <c r="L224" s="160"/>
      <c r="M224" s="165"/>
      <c r="T224" s="166"/>
      <c r="AT224" s="161" t="s">
        <v>323</v>
      </c>
      <c r="AU224" s="161" t="s">
        <v>88</v>
      </c>
      <c r="AV224" s="13" t="s">
        <v>88</v>
      </c>
      <c r="AW224" s="13" t="s">
        <v>35</v>
      </c>
      <c r="AX224" s="13" t="s">
        <v>79</v>
      </c>
      <c r="AY224" s="161" t="s">
        <v>317</v>
      </c>
    </row>
    <row r="225" spans="2:51" s="15" customFormat="1" ht="11.25">
      <c r="B225" s="174"/>
      <c r="D225" s="154" t="s">
        <v>323</v>
      </c>
      <c r="E225" s="175" t="s">
        <v>170</v>
      </c>
      <c r="F225" s="176" t="s">
        <v>334</v>
      </c>
      <c r="H225" s="177">
        <v>13.25</v>
      </c>
      <c r="I225" s="178"/>
      <c r="L225" s="174"/>
      <c r="M225" s="179"/>
      <c r="T225" s="180"/>
      <c r="AT225" s="175" t="s">
        <v>323</v>
      </c>
      <c r="AU225" s="175" t="s">
        <v>88</v>
      </c>
      <c r="AV225" s="15" t="s">
        <v>219</v>
      </c>
      <c r="AW225" s="15" t="s">
        <v>35</v>
      </c>
      <c r="AX225" s="15" t="s">
        <v>21</v>
      </c>
      <c r="AY225" s="175" t="s">
        <v>317</v>
      </c>
    </row>
    <row r="226" spans="2:65" s="1" customFormat="1" ht="24.2" customHeight="1">
      <c r="B226" s="32"/>
      <c r="C226" s="139" t="s">
        <v>258</v>
      </c>
      <c r="D226" s="139" t="s">
        <v>319</v>
      </c>
      <c r="E226" s="140" t="s">
        <v>439</v>
      </c>
      <c r="F226" s="141" t="s">
        <v>440</v>
      </c>
      <c r="G226" s="142" t="s">
        <v>172</v>
      </c>
      <c r="H226" s="143">
        <v>0.5</v>
      </c>
      <c r="I226" s="144"/>
      <c r="J226" s="145">
        <f>ROUND(I226*H226,1)</f>
        <v>0</v>
      </c>
      <c r="K226" s="146"/>
      <c r="L226" s="32"/>
      <c r="M226" s="147" t="s">
        <v>1</v>
      </c>
      <c r="N226" s="148" t="s">
        <v>44</v>
      </c>
      <c r="P226" s="149">
        <f>O226*H226</f>
        <v>0</v>
      </c>
      <c r="Q226" s="149">
        <v>0.01269</v>
      </c>
      <c r="R226" s="149">
        <f>Q226*H226</f>
        <v>0.006345</v>
      </c>
      <c r="S226" s="149">
        <v>0</v>
      </c>
      <c r="T226" s="150">
        <f>S226*H226</f>
        <v>0</v>
      </c>
      <c r="AR226" s="151" t="s">
        <v>219</v>
      </c>
      <c r="AT226" s="151" t="s">
        <v>319</v>
      </c>
      <c r="AU226" s="151" t="s">
        <v>88</v>
      </c>
      <c r="AY226" s="17" t="s">
        <v>317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7" t="s">
        <v>21</v>
      </c>
      <c r="BK226" s="152">
        <f>ROUND(I226*H226,1)</f>
        <v>0</v>
      </c>
      <c r="BL226" s="17" t="s">
        <v>219</v>
      </c>
      <c r="BM226" s="151" t="s">
        <v>1248</v>
      </c>
    </row>
    <row r="227" spans="2:51" s="12" customFormat="1" ht="11.25">
      <c r="B227" s="153"/>
      <c r="D227" s="154" t="s">
        <v>323</v>
      </c>
      <c r="E227" s="155" t="s">
        <v>1</v>
      </c>
      <c r="F227" s="156" t="s">
        <v>1244</v>
      </c>
      <c r="H227" s="155" t="s">
        <v>1</v>
      </c>
      <c r="I227" s="157"/>
      <c r="L227" s="153"/>
      <c r="M227" s="158"/>
      <c r="T227" s="159"/>
      <c r="AT227" s="155" t="s">
        <v>323</v>
      </c>
      <c r="AU227" s="155" t="s">
        <v>88</v>
      </c>
      <c r="AV227" s="12" t="s">
        <v>21</v>
      </c>
      <c r="AW227" s="12" t="s">
        <v>35</v>
      </c>
      <c r="AX227" s="12" t="s">
        <v>79</v>
      </c>
      <c r="AY227" s="155" t="s">
        <v>317</v>
      </c>
    </row>
    <row r="228" spans="2:51" s="12" customFormat="1" ht="11.25">
      <c r="B228" s="153"/>
      <c r="D228" s="154" t="s">
        <v>323</v>
      </c>
      <c r="E228" s="155" t="s">
        <v>1</v>
      </c>
      <c r="F228" s="156" t="s">
        <v>442</v>
      </c>
      <c r="H228" s="155" t="s">
        <v>1</v>
      </c>
      <c r="I228" s="157"/>
      <c r="L228" s="153"/>
      <c r="M228" s="158"/>
      <c r="T228" s="159"/>
      <c r="AT228" s="155" t="s">
        <v>323</v>
      </c>
      <c r="AU228" s="155" t="s">
        <v>88</v>
      </c>
      <c r="AV228" s="12" t="s">
        <v>21</v>
      </c>
      <c r="AW228" s="12" t="s">
        <v>35</v>
      </c>
      <c r="AX228" s="12" t="s">
        <v>79</v>
      </c>
      <c r="AY228" s="155" t="s">
        <v>317</v>
      </c>
    </row>
    <row r="229" spans="2:51" s="13" customFormat="1" ht="11.25">
      <c r="B229" s="160"/>
      <c r="D229" s="154" t="s">
        <v>323</v>
      </c>
      <c r="E229" s="161" t="s">
        <v>1</v>
      </c>
      <c r="F229" s="162" t="s">
        <v>1249</v>
      </c>
      <c r="H229" s="163">
        <v>0.5</v>
      </c>
      <c r="I229" s="164"/>
      <c r="L229" s="160"/>
      <c r="M229" s="165"/>
      <c r="T229" s="166"/>
      <c r="AT229" s="161" t="s">
        <v>323</v>
      </c>
      <c r="AU229" s="161" t="s">
        <v>88</v>
      </c>
      <c r="AV229" s="13" t="s">
        <v>88</v>
      </c>
      <c r="AW229" s="13" t="s">
        <v>35</v>
      </c>
      <c r="AX229" s="13" t="s">
        <v>79</v>
      </c>
      <c r="AY229" s="161" t="s">
        <v>317</v>
      </c>
    </row>
    <row r="230" spans="2:51" s="15" customFormat="1" ht="11.25">
      <c r="B230" s="174"/>
      <c r="D230" s="154" t="s">
        <v>323</v>
      </c>
      <c r="E230" s="175" t="s">
        <v>174</v>
      </c>
      <c r="F230" s="176" t="s">
        <v>334</v>
      </c>
      <c r="H230" s="177">
        <v>0.5</v>
      </c>
      <c r="I230" s="178"/>
      <c r="L230" s="174"/>
      <c r="M230" s="179"/>
      <c r="T230" s="180"/>
      <c r="AT230" s="175" t="s">
        <v>323</v>
      </c>
      <c r="AU230" s="175" t="s">
        <v>88</v>
      </c>
      <c r="AV230" s="15" t="s">
        <v>219</v>
      </c>
      <c r="AW230" s="15" t="s">
        <v>35</v>
      </c>
      <c r="AX230" s="15" t="s">
        <v>21</v>
      </c>
      <c r="AY230" s="175" t="s">
        <v>317</v>
      </c>
    </row>
    <row r="231" spans="2:65" s="1" customFormat="1" ht="24.2" customHeight="1">
      <c r="B231" s="32"/>
      <c r="C231" s="139" t="s">
        <v>422</v>
      </c>
      <c r="D231" s="139" t="s">
        <v>319</v>
      </c>
      <c r="E231" s="140" t="s">
        <v>445</v>
      </c>
      <c r="F231" s="141" t="s">
        <v>446</v>
      </c>
      <c r="G231" s="142" t="s">
        <v>172</v>
      </c>
      <c r="H231" s="143">
        <v>11.5</v>
      </c>
      <c r="I231" s="144"/>
      <c r="J231" s="145">
        <f>ROUND(I231*H231,1)</f>
        <v>0</v>
      </c>
      <c r="K231" s="146"/>
      <c r="L231" s="32"/>
      <c r="M231" s="147" t="s">
        <v>1</v>
      </c>
      <c r="N231" s="148" t="s">
        <v>44</v>
      </c>
      <c r="P231" s="149">
        <f>O231*H231</f>
        <v>0</v>
      </c>
      <c r="Q231" s="149">
        <v>0.0369</v>
      </c>
      <c r="R231" s="149">
        <f>Q231*H231</f>
        <v>0.42435</v>
      </c>
      <c r="S231" s="149">
        <v>0</v>
      </c>
      <c r="T231" s="150">
        <f>S231*H231</f>
        <v>0</v>
      </c>
      <c r="AR231" s="151" t="s">
        <v>219</v>
      </c>
      <c r="AT231" s="151" t="s">
        <v>319</v>
      </c>
      <c r="AU231" s="151" t="s">
        <v>88</v>
      </c>
      <c r="AY231" s="17" t="s">
        <v>317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7" t="s">
        <v>21</v>
      </c>
      <c r="BK231" s="152">
        <f>ROUND(I231*H231,1)</f>
        <v>0</v>
      </c>
      <c r="BL231" s="17" t="s">
        <v>219</v>
      </c>
      <c r="BM231" s="151" t="s">
        <v>447</v>
      </c>
    </row>
    <row r="232" spans="2:51" s="12" customFormat="1" ht="11.25">
      <c r="B232" s="153"/>
      <c r="D232" s="154" t="s">
        <v>323</v>
      </c>
      <c r="E232" s="155" t="s">
        <v>1</v>
      </c>
      <c r="F232" s="156" t="s">
        <v>1244</v>
      </c>
      <c r="H232" s="155" t="s">
        <v>1</v>
      </c>
      <c r="I232" s="157"/>
      <c r="L232" s="153"/>
      <c r="M232" s="158"/>
      <c r="T232" s="159"/>
      <c r="AT232" s="155" t="s">
        <v>323</v>
      </c>
      <c r="AU232" s="155" t="s">
        <v>88</v>
      </c>
      <c r="AV232" s="12" t="s">
        <v>21</v>
      </c>
      <c r="AW232" s="12" t="s">
        <v>35</v>
      </c>
      <c r="AX232" s="12" t="s">
        <v>79</v>
      </c>
      <c r="AY232" s="155" t="s">
        <v>317</v>
      </c>
    </row>
    <row r="233" spans="2:51" s="12" customFormat="1" ht="11.25">
      <c r="B233" s="153"/>
      <c r="D233" s="154" t="s">
        <v>323</v>
      </c>
      <c r="E233" s="155" t="s">
        <v>1</v>
      </c>
      <c r="F233" s="156" t="s">
        <v>448</v>
      </c>
      <c r="H233" s="155" t="s">
        <v>1</v>
      </c>
      <c r="I233" s="157"/>
      <c r="L233" s="153"/>
      <c r="M233" s="158"/>
      <c r="T233" s="159"/>
      <c r="AT233" s="155" t="s">
        <v>323</v>
      </c>
      <c r="AU233" s="155" t="s">
        <v>88</v>
      </c>
      <c r="AV233" s="12" t="s">
        <v>21</v>
      </c>
      <c r="AW233" s="12" t="s">
        <v>35</v>
      </c>
      <c r="AX233" s="12" t="s">
        <v>79</v>
      </c>
      <c r="AY233" s="155" t="s">
        <v>317</v>
      </c>
    </row>
    <row r="234" spans="2:51" s="13" customFormat="1" ht="11.25">
      <c r="B234" s="160"/>
      <c r="D234" s="154" t="s">
        <v>323</v>
      </c>
      <c r="E234" s="161" t="s">
        <v>1</v>
      </c>
      <c r="F234" s="162" t="s">
        <v>1250</v>
      </c>
      <c r="H234" s="163">
        <v>2.5</v>
      </c>
      <c r="I234" s="164"/>
      <c r="L234" s="160"/>
      <c r="M234" s="165"/>
      <c r="T234" s="166"/>
      <c r="AT234" s="161" t="s">
        <v>323</v>
      </c>
      <c r="AU234" s="161" t="s">
        <v>88</v>
      </c>
      <c r="AV234" s="13" t="s">
        <v>88</v>
      </c>
      <c r="AW234" s="13" t="s">
        <v>35</v>
      </c>
      <c r="AX234" s="13" t="s">
        <v>79</v>
      </c>
      <c r="AY234" s="161" t="s">
        <v>317</v>
      </c>
    </row>
    <row r="235" spans="2:51" s="12" customFormat="1" ht="11.25">
      <c r="B235" s="153"/>
      <c r="D235" s="154" t="s">
        <v>323</v>
      </c>
      <c r="E235" s="155" t="s">
        <v>1</v>
      </c>
      <c r="F235" s="156" t="s">
        <v>1240</v>
      </c>
      <c r="H235" s="155" t="s">
        <v>1</v>
      </c>
      <c r="I235" s="157"/>
      <c r="L235" s="153"/>
      <c r="M235" s="158"/>
      <c r="T235" s="159"/>
      <c r="AT235" s="155" t="s">
        <v>323</v>
      </c>
      <c r="AU235" s="155" t="s">
        <v>88</v>
      </c>
      <c r="AV235" s="12" t="s">
        <v>21</v>
      </c>
      <c r="AW235" s="12" t="s">
        <v>35</v>
      </c>
      <c r="AX235" s="12" t="s">
        <v>79</v>
      </c>
      <c r="AY235" s="155" t="s">
        <v>317</v>
      </c>
    </row>
    <row r="236" spans="2:51" s="13" customFormat="1" ht="11.25">
      <c r="B236" s="160"/>
      <c r="D236" s="154" t="s">
        <v>323</v>
      </c>
      <c r="E236" s="161" t="s">
        <v>1</v>
      </c>
      <c r="F236" s="162" t="s">
        <v>1247</v>
      </c>
      <c r="H236" s="163">
        <v>9</v>
      </c>
      <c r="I236" s="164"/>
      <c r="L236" s="160"/>
      <c r="M236" s="165"/>
      <c r="T236" s="166"/>
      <c r="AT236" s="161" t="s">
        <v>323</v>
      </c>
      <c r="AU236" s="161" t="s">
        <v>88</v>
      </c>
      <c r="AV236" s="13" t="s">
        <v>88</v>
      </c>
      <c r="AW236" s="13" t="s">
        <v>35</v>
      </c>
      <c r="AX236" s="13" t="s">
        <v>79</v>
      </c>
      <c r="AY236" s="161" t="s">
        <v>317</v>
      </c>
    </row>
    <row r="237" spans="2:51" s="15" customFormat="1" ht="11.25">
      <c r="B237" s="174"/>
      <c r="D237" s="154" t="s">
        <v>323</v>
      </c>
      <c r="E237" s="175" t="s">
        <v>177</v>
      </c>
      <c r="F237" s="176" t="s">
        <v>334</v>
      </c>
      <c r="H237" s="177">
        <v>11.5</v>
      </c>
      <c r="I237" s="178"/>
      <c r="L237" s="174"/>
      <c r="M237" s="179"/>
      <c r="T237" s="180"/>
      <c r="AT237" s="175" t="s">
        <v>323</v>
      </c>
      <c r="AU237" s="175" t="s">
        <v>88</v>
      </c>
      <c r="AV237" s="15" t="s">
        <v>219</v>
      </c>
      <c r="AW237" s="15" t="s">
        <v>35</v>
      </c>
      <c r="AX237" s="15" t="s">
        <v>21</v>
      </c>
      <c r="AY237" s="175" t="s">
        <v>317</v>
      </c>
    </row>
    <row r="238" spans="2:65" s="1" customFormat="1" ht="24.2" customHeight="1">
      <c r="B238" s="32"/>
      <c r="C238" s="139" t="s">
        <v>438</v>
      </c>
      <c r="D238" s="139" t="s">
        <v>319</v>
      </c>
      <c r="E238" s="140" t="s">
        <v>1251</v>
      </c>
      <c r="F238" s="141" t="s">
        <v>1252</v>
      </c>
      <c r="G238" s="142" t="s">
        <v>154</v>
      </c>
      <c r="H238" s="143">
        <v>87.6</v>
      </c>
      <c r="I238" s="144"/>
      <c r="J238" s="145">
        <f>ROUND(I238*H238,1)</f>
        <v>0</v>
      </c>
      <c r="K238" s="146"/>
      <c r="L238" s="32"/>
      <c r="M238" s="147" t="s">
        <v>1</v>
      </c>
      <c r="N238" s="148" t="s">
        <v>44</v>
      </c>
      <c r="P238" s="149">
        <f>O238*H238</f>
        <v>0</v>
      </c>
      <c r="Q238" s="149">
        <v>0</v>
      </c>
      <c r="R238" s="149">
        <f>Q238*H238</f>
        <v>0</v>
      </c>
      <c r="S238" s="149">
        <v>0</v>
      </c>
      <c r="T238" s="150">
        <f>S238*H238</f>
        <v>0</v>
      </c>
      <c r="AR238" s="151" t="s">
        <v>219</v>
      </c>
      <c r="AT238" s="151" t="s">
        <v>319</v>
      </c>
      <c r="AU238" s="151" t="s">
        <v>88</v>
      </c>
      <c r="AY238" s="17" t="s">
        <v>317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7" t="s">
        <v>21</v>
      </c>
      <c r="BK238" s="152">
        <f>ROUND(I238*H238,1)</f>
        <v>0</v>
      </c>
      <c r="BL238" s="17" t="s">
        <v>219</v>
      </c>
      <c r="BM238" s="151" t="s">
        <v>1253</v>
      </c>
    </row>
    <row r="239" spans="2:51" s="12" customFormat="1" ht="11.25">
      <c r="B239" s="153"/>
      <c r="D239" s="154" t="s">
        <v>323</v>
      </c>
      <c r="E239" s="155" t="s">
        <v>1</v>
      </c>
      <c r="F239" s="156" t="s">
        <v>1210</v>
      </c>
      <c r="H239" s="155" t="s">
        <v>1</v>
      </c>
      <c r="I239" s="157"/>
      <c r="L239" s="153"/>
      <c r="M239" s="158"/>
      <c r="T239" s="159"/>
      <c r="AT239" s="155" t="s">
        <v>323</v>
      </c>
      <c r="AU239" s="155" t="s">
        <v>88</v>
      </c>
      <c r="AV239" s="12" t="s">
        <v>21</v>
      </c>
      <c r="AW239" s="12" t="s">
        <v>35</v>
      </c>
      <c r="AX239" s="12" t="s">
        <v>79</v>
      </c>
      <c r="AY239" s="155" t="s">
        <v>317</v>
      </c>
    </row>
    <row r="240" spans="2:51" s="13" customFormat="1" ht="11.25">
      <c r="B240" s="160"/>
      <c r="D240" s="154" t="s">
        <v>323</v>
      </c>
      <c r="E240" s="161" t="s">
        <v>1</v>
      </c>
      <c r="F240" s="162" t="s">
        <v>1254</v>
      </c>
      <c r="H240" s="163">
        <v>66</v>
      </c>
      <c r="I240" s="164"/>
      <c r="L240" s="160"/>
      <c r="M240" s="165"/>
      <c r="T240" s="166"/>
      <c r="AT240" s="161" t="s">
        <v>323</v>
      </c>
      <c r="AU240" s="161" t="s">
        <v>88</v>
      </c>
      <c r="AV240" s="13" t="s">
        <v>88</v>
      </c>
      <c r="AW240" s="13" t="s">
        <v>35</v>
      </c>
      <c r="AX240" s="13" t="s">
        <v>79</v>
      </c>
      <c r="AY240" s="161" t="s">
        <v>317</v>
      </c>
    </row>
    <row r="241" spans="2:51" s="12" customFormat="1" ht="11.25">
      <c r="B241" s="153"/>
      <c r="D241" s="154" t="s">
        <v>323</v>
      </c>
      <c r="E241" s="155" t="s">
        <v>1</v>
      </c>
      <c r="F241" s="156" t="s">
        <v>653</v>
      </c>
      <c r="H241" s="155" t="s">
        <v>1</v>
      </c>
      <c r="I241" s="157"/>
      <c r="L241" s="153"/>
      <c r="M241" s="158"/>
      <c r="T241" s="159"/>
      <c r="AT241" s="155" t="s">
        <v>323</v>
      </c>
      <c r="AU241" s="155" t="s">
        <v>88</v>
      </c>
      <c r="AV241" s="12" t="s">
        <v>21</v>
      </c>
      <c r="AW241" s="12" t="s">
        <v>35</v>
      </c>
      <c r="AX241" s="12" t="s">
        <v>79</v>
      </c>
      <c r="AY241" s="155" t="s">
        <v>317</v>
      </c>
    </row>
    <row r="242" spans="2:51" s="13" customFormat="1" ht="11.25">
      <c r="B242" s="160"/>
      <c r="D242" s="154" t="s">
        <v>323</v>
      </c>
      <c r="E242" s="161" t="s">
        <v>1</v>
      </c>
      <c r="F242" s="162" t="s">
        <v>1255</v>
      </c>
      <c r="H242" s="163">
        <v>21.6</v>
      </c>
      <c r="I242" s="164"/>
      <c r="L242" s="160"/>
      <c r="M242" s="165"/>
      <c r="T242" s="166"/>
      <c r="AT242" s="161" t="s">
        <v>323</v>
      </c>
      <c r="AU242" s="161" t="s">
        <v>88</v>
      </c>
      <c r="AV242" s="13" t="s">
        <v>88</v>
      </c>
      <c r="AW242" s="13" t="s">
        <v>35</v>
      </c>
      <c r="AX242" s="13" t="s">
        <v>79</v>
      </c>
      <c r="AY242" s="161" t="s">
        <v>317</v>
      </c>
    </row>
    <row r="243" spans="2:51" s="14" customFormat="1" ht="11.25">
      <c r="B243" s="167"/>
      <c r="D243" s="154" t="s">
        <v>323</v>
      </c>
      <c r="E243" s="168" t="s">
        <v>995</v>
      </c>
      <c r="F243" s="169" t="s">
        <v>333</v>
      </c>
      <c r="H243" s="170">
        <v>87.6</v>
      </c>
      <c r="I243" s="171"/>
      <c r="L243" s="167"/>
      <c r="M243" s="172"/>
      <c r="T243" s="173"/>
      <c r="AT243" s="168" t="s">
        <v>323</v>
      </c>
      <c r="AU243" s="168" t="s">
        <v>88</v>
      </c>
      <c r="AV243" s="14" t="s">
        <v>190</v>
      </c>
      <c r="AW243" s="14" t="s">
        <v>35</v>
      </c>
      <c r="AX243" s="14" t="s">
        <v>79</v>
      </c>
      <c r="AY243" s="168" t="s">
        <v>317</v>
      </c>
    </row>
    <row r="244" spans="2:51" s="15" customFormat="1" ht="11.25">
      <c r="B244" s="174"/>
      <c r="D244" s="154" t="s">
        <v>323</v>
      </c>
      <c r="E244" s="175" t="s">
        <v>1</v>
      </c>
      <c r="F244" s="176" t="s">
        <v>334</v>
      </c>
      <c r="H244" s="177">
        <v>87.6</v>
      </c>
      <c r="I244" s="178"/>
      <c r="L244" s="174"/>
      <c r="M244" s="179"/>
      <c r="T244" s="180"/>
      <c r="AT244" s="175" t="s">
        <v>323</v>
      </c>
      <c r="AU244" s="175" t="s">
        <v>88</v>
      </c>
      <c r="AV244" s="15" t="s">
        <v>219</v>
      </c>
      <c r="AW244" s="15" t="s">
        <v>35</v>
      </c>
      <c r="AX244" s="15" t="s">
        <v>21</v>
      </c>
      <c r="AY244" s="175" t="s">
        <v>317</v>
      </c>
    </row>
    <row r="245" spans="2:65" s="1" customFormat="1" ht="24.2" customHeight="1">
      <c r="B245" s="32"/>
      <c r="C245" s="139" t="s">
        <v>444</v>
      </c>
      <c r="D245" s="139" t="s">
        <v>319</v>
      </c>
      <c r="E245" s="140" t="s">
        <v>453</v>
      </c>
      <c r="F245" s="141" t="s">
        <v>454</v>
      </c>
      <c r="G245" s="142" t="s">
        <v>107</v>
      </c>
      <c r="H245" s="143">
        <v>268.146</v>
      </c>
      <c r="I245" s="144"/>
      <c r="J245" s="145">
        <f>ROUND(I245*H245,1)</f>
        <v>0</v>
      </c>
      <c r="K245" s="146"/>
      <c r="L245" s="32"/>
      <c r="M245" s="147" t="s">
        <v>1</v>
      </c>
      <c r="N245" s="148" t="s">
        <v>44</v>
      </c>
      <c r="P245" s="149">
        <f>O245*H245</f>
        <v>0</v>
      </c>
      <c r="Q245" s="149">
        <v>0</v>
      </c>
      <c r="R245" s="149">
        <f>Q245*H245</f>
        <v>0</v>
      </c>
      <c r="S245" s="149">
        <v>0</v>
      </c>
      <c r="T245" s="150">
        <f>S245*H245</f>
        <v>0</v>
      </c>
      <c r="AR245" s="151" t="s">
        <v>219</v>
      </c>
      <c r="AT245" s="151" t="s">
        <v>319</v>
      </c>
      <c r="AU245" s="151" t="s">
        <v>88</v>
      </c>
      <c r="AY245" s="17" t="s">
        <v>317</v>
      </c>
      <c r="BE245" s="152">
        <f>IF(N245="základní",J245,0)</f>
        <v>0</v>
      </c>
      <c r="BF245" s="152">
        <f>IF(N245="snížená",J245,0)</f>
        <v>0</v>
      </c>
      <c r="BG245" s="152">
        <f>IF(N245="zákl. přenesená",J245,0)</f>
        <v>0</v>
      </c>
      <c r="BH245" s="152">
        <f>IF(N245="sníž. přenesená",J245,0)</f>
        <v>0</v>
      </c>
      <c r="BI245" s="152">
        <f>IF(N245="nulová",J245,0)</f>
        <v>0</v>
      </c>
      <c r="BJ245" s="17" t="s">
        <v>21</v>
      </c>
      <c r="BK245" s="152">
        <f>ROUND(I245*H245,1)</f>
        <v>0</v>
      </c>
      <c r="BL245" s="17" t="s">
        <v>219</v>
      </c>
      <c r="BM245" s="151" t="s">
        <v>455</v>
      </c>
    </row>
    <row r="246" spans="2:51" s="12" customFormat="1" ht="11.25">
      <c r="B246" s="153"/>
      <c r="D246" s="154" t="s">
        <v>323</v>
      </c>
      <c r="E246" s="155" t="s">
        <v>1</v>
      </c>
      <c r="F246" s="156" t="s">
        <v>1256</v>
      </c>
      <c r="H246" s="155" t="s">
        <v>1</v>
      </c>
      <c r="I246" s="157"/>
      <c r="L246" s="153"/>
      <c r="M246" s="158"/>
      <c r="T246" s="159"/>
      <c r="AT246" s="155" t="s">
        <v>323</v>
      </c>
      <c r="AU246" s="155" t="s">
        <v>88</v>
      </c>
      <c r="AV246" s="12" t="s">
        <v>21</v>
      </c>
      <c r="AW246" s="12" t="s">
        <v>35</v>
      </c>
      <c r="AX246" s="12" t="s">
        <v>79</v>
      </c>
      <c r="AY246" s="155" t="s">
        <v>317</v>
      </c>
    </row>
    <row r="247" spans="2:51" s="13" customFormat="1" ht="11.25">
      <c r="B247" s="160"/>
      <c r="D247" s="154" t="s">
        <v>323</v>
      </c>
      <c r="E247" s="161" t="s">
        <v>1</v>
      </c>
      <c r="F247" s="162" t="s">
        <v>457</v>
      </c>
      <c r="H247" s="163">
        <v>123.896</v>
      </c>
      <c r="I247" s="164"/>
      <c r="L247" s="160"/>
      <c r="M247" s="165"/>
      <c r="T247" s="166"/>
      <c r="AT247" s="161" t="s">
        <v>323</v>
      </c>
      <c r="AU247" s="161" t="s">
        <v>88</v>
      </c>
      <c r="AV247" s="13" t="s">
        <v>88</v>
      </c>
      <c r="AW247" s="13" t="s">
        <v>35</v>
      </c>
      <c r="AX247" s="13" t="s">
        <v>79</v>
      </c>
      <c r="AY247" s="161" t="s">
        <v>317</v>
      </c>
    </row>
    <row r="248" spans="2:51" s="12" customFormat="1" ht="11.25">
      <c r="B248" s="153"/>
      <c r="D248" s="154" t="s">
        <v>323</v>
      </c>
      <c r="E248" s="155" t="s">
        <v>1</v>
      </c>
      <c r="F248" s="156" t="s">
        <v>1210</v>
      </c>
      <c r="H248" s="155" t="s">
        <v>1</v>
      </c>
      <c r="I248" s="157"/>
      <c r="L248" s="153"/>
      <c r="M248" s="158"/>
      <c r="T248" s="159"/>
      <c r="AT248" s="155" t="s">
        <v>323</v>
      </c>
      <c r="AU248" s="155" t="s">
        <v>88</v>
      </c>
      <c r="AV248" s="12" t="s">
        <v>21</v>
      </c>
      <c r="AW248" s="12" t="s">
        <v>35</v>
      </c>
      <c r="AX248" s="12" t="s">
        <v>79</v>
      </c>
      <c r="AY248" s="155" t="s">
        <v>317</v>
      </c>
    </row>
    <row r="249" spans="2:51" s="13" customFormat="1" ht="11.25">
      <c r="B249" s="160"/>
      <c r="D249" s="154" t="s">
        <v>323</v>
      </c>
      <c r="E249" s="161" t="s">
        <v>1</v>
      </c>
      <c r="F249" s="162" t="s">
        <v>1257</v>
      </c>
      <c r="H249" s="163">
        <v>144.25</v>
      </c>
      <c r="I249" s="164"/>
      <c r="L249" s="160"/>
      <c r="M249" s="165"/>
      <c r="T249" s="166"/>
      <c r="AT249" s="161" t="s">
        <v>323</v>
      </c>
      <c r="AU249" s="161" t="s">
        <v>88</v>
      </c>
      <c r="AV249" s="13" t="s">
        <v>88</v>
      </c>
      <c r="AW249" s="13" t="s">
        <v>35</v>
      </c>
      <c r="AX249" s="13" t="s">
        <v>79</v>
      </c>
      <c r="AY249" s="161" t="s">
        <v>317</v>
      </c>
    </row>
    <row r="250" spans="2:51" s="15" customFormat="1" ht="11.25">
      <c r="B250" s="174"/>
      <c r="D250" s="154" t="s">
        <v>323</v>
      </c>
      <c r="E250" s="175" t="s">
        <v>1</v>
      </c>
      <c r="F250" s="176" t="s">
        <v>334</v>
      </c>
      <c r="H250" s="177">
        <v>268.146</v>
      </c>
      <c r="I250" s="178"/>
      <c r="L250" s="174"/>
      <c r="M250" s="179"/>
      <c r="T250" s="180"/>
      <c r="AT250" s="175" t="s">
        <v>323</v>
      </c>
      <c r="AU250" s="175" t="s">
        <v>88</v>
      </c>
      <c r="AV250" s="15" t="s">
        <v>219</v>
      </c>
      <c r="AW250" s="15" t="s">
        <v>35</v>
      </c>
      <c r="AX250" s="15" t="s">
        <v>21</v>
      </c>
      <c r="AY250" s="175" t="s">
        <v>317</v>
      </c>
    </row>
    <row r="251" spans="2:65" s="1" customFormat="1" ht="24.2" customHeight="1">
      <c r="B251" s="32"/>
      <c r="C251" s="139" t="s">
        <v>9</v>
      </c>
      <c r="D251" s="139" t="s">
        <v>319</v>
      </c>
      <c r="E251" s="140" t="s">
        <v>1258</v>
      </c>
      <c r="F251" s="141" t="s">
        <v>1259</v>
      </c>
      <c r="G251" s="142" t="s">
        <v>107</v>
      </c>
      <c r="H251" s="143">
        <v>288.5</v>
      </c>
      <c r="I251" s="144"/>
      <c r="J251" s="145">
        <f>ROUND(I251*H251,1)</f>
        <v>0</v>
      </c>
      <c r="K251" s="146"/>
      <c r="L251" s="32"/>
      <c r="M251" s="147" t="s">
        <v>1</v>
      </c>
      <c r="N251" s="148" t="s">
        <v>44</v>
      </c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AR251" s="151" t="s">
        <v>219</v>
      </c>
      <c r="AT251" s="151" t="s">
        <v>319</v>
      </c>
      <c r="AU251" s="151" t="s">
        <v>88</v>
      </c>
      <c r="AY251" s="17" t="s">
        <v>317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7" t="s">
        <v>21</v>
      </c>
      <c r="BK251" s="152">
        <f>ROUND(I251*H251,1)</f>
        <v>0</v>
      </c>
      <c r="BL251" s="17" t="s">
        <v>219</v>
      </c>
      <c r="BM251" s="151" t="s">
        <v>1260</v>
      </c>
    </row>
    <row r="252" spans="2:51" s="13" customFormat="1" ht="11.25">
      <c r="B252" s="160"/>
      <c r="D252" s="154" t="s">
        <v>323</v>
      </c>
      <c r="E252" s="161" t="s">
        <v>1</v>
      </c>
      <c r="F252" s="162" t="s">
        <v>1261</v>
      </c>
      <c r="H252" s="163">
        <v>3</v>
      </c>
      <c r="I252" s="164"/>
      <c r="L252" s="160"/>
      <c r="M252" s="165"/>
      <c r="T252" s="166"/>
      <c r="AT252" s="161" t="s">
        <v>323</v>
      </c>
      <c r="AU252" s="161" t="s">
        <v>88</v>
      </c>
      <c r="AV252" s="13" t="s">
        <v>88</v>
      </c>
      <c r="AW252" s="13" t="s">
        <v>35</v>
      </c>
      <c r="AX252" s="13" t="s">
        <v>79</v>
      </c>
      <c r="AY252" s="161" t="s">
        <v>317</v>
      </c>
    </row>
    <row r="253" spans="2:51" s="14" customFormat="1" ht="11.25">
      <c r="B253" s="167"/>
      <c r="D253" s="154" t="s">
        <v>323</v>
      </c>
      <c r="E253" s="168" t="s">
        <v>1040</v>
      </c>
      <c r="F253" s="169" t="s">
        <v>333</v>
      </c>
      <c r="H253" s="170">
        <v>3</v>
      </c>
      <c r="I253" s="171"/>
      <c r="L253" s="167"/>
      <c r="M253" s="172"/>
      <c r="T253" s="173"/>
      <c r="AT253" s="168" t="s">
        <v>323</v>
      </c>
      <c r="AU253" s="168" t="s">
        <v>88</v>
      </c>
      <c r="AV253" s="14" t="s">
        <v>190</v>
      </c>
      <c r="AW253" s="14" t="s">
        <v>35</v>
      </c>
      <c r="AX253" s="14" t="s">
        <v>79</v>
      </c>
      <c r="AY253" s="168" t="s">
        <v>317</v>
      </c>
    </row>
    <row r="254" spans="2:51" s="13" customFormat="1" ht="11.25">
      <c r="B254" s="160"/>
      <c r="D254" s="154" t="s">
        <v>323</v>
      </c>
      <c r="E254" s="161" t="s">
        <v>1</v>
      </c>
      <c r="F254" s="162" t="s">
        <v>1262</v>
      </c>
      <c r="H254" s="163">
        <v>1</v>
      </c>
      <c r="I254" s="164"/>
      <c r="L254" s="160"/>
      <c r="M254" s="165"/>
      <c r="T254" s="166"/>
      <c r="AT254" s="161" t="s">
        <v>323</v>
      </c>
      <c r="AU254" s="161" t="s">
        <v>88</v>
      </c>
      <c r="AV254" s="13" t="s">
        <v>88</v>
      </c>
      <c r="AW254" s="13" t="s">
        <v>35</v>
      </c>
      <c r="AX254" s="13" t="s">
        <v>79</v>
      </c>
      <c r="AY254" s="161" t="s">
        <v>317</v>
      </c>
    </row>
    <row r="255" spans="2:51" s="14" customFormat="1" ht="11.25">
      <c r="B255" s="167"/>
      <c r="D255" s="154" t="s">
        <v>323</v>
      </c>
      <c r="E255" s="168" t="s">
        <v>1177</v>
      </c>
      <c r="F255" s="169" t="s">
        <v>333</v>
      </c>
      <c r="H255" s="170">
        <v>1</v>
      </c>
      <c r="I255" s="171"/>
      <c r="L255" s="167"/>
      <c r="M255" s="172"/>
      <c r="T255" s="173"/>
      <c r="AT255" s="168" t="s">
        <v>323</v>
      </c>
      <c r="AU255" s="168" t="s">
        <v>88</v>
      </c>
      <c r="AV255" s="14" t="s">
        <v>190</v>
      </c>
      <c r="AW255" s="14" t="s">
        <v>35</v>
      </c>
      <c r="AX255" s="14" t="s">
        <v>79</v>
      </c>
      <c r="AY255" s="168" t="s">
        <v>317</v>
      </c>
    </row>
    <row r="256" spans="2:51" s="12" customFormat="1" ht="11.25">
      <c r="B256" s="153"/>
      <c r="D256" s="154" t="s">
        <v>323</v>
      </c>
      <c r="E256" s="155" t="s">
        <v>1</v>
      </c>
      <c r="F256" s="156" t="s">
        <v>1263</v>
      </c>
      <c r="H256" s="155" t="s">
        <v>1</v>
      </c>
      <c r="I256" s="157"/>
      <c r="L256" s="153"/>
      <c r="M256" s="158"/>
      <c r="T256" s="159"/>
      <c r="AT256" s="155" t="s">
        <v>323</v>
      </c>
      <c r="AU256" s="155" t="s">
        <v>88</v>
      </c>
      <c r="AV256" s="12" t="s">
        <v>21</v>
      </c>
      <c r="AW256" s="12" t="s">
        <v>35</v>
      </c>
      <c r="AX256" s="12" t="s">
        <v>79</v>
      </c>
      <c r="AY256" s="155" t="s">
        <v>317</v>
      </c>
    </row>
    <row r="257" spans="2:51" s="13" customFormat="1" ht="11.25">
      <c r="B257" s="160"/>
      <c r="D257" s="154" t="s">
        <v>323</v>
      </c>
      <c r="E257" s="161" t="s">
        <v>1</v>
      </c>
      <c r="F257" s="162" t="s">
        <v>1264</v>
      </c>
      <c r="H257" s="163">
        <v>22</v>
      </c>
      <c r="I257" s="164"/>
      <c r="L257" s="160"/>
      <c r="M257" s="165"/>
      <c r="T257" s="166"/>
      <c r="AT257" s="161" t="s">
        <v>323</v>
      </c>
      <c r="AU257" s="161" t="s">
        <v>88</v>
      </c>
      <c r="AV257" s="13" t="s">
        <v>88</v>
      </c>
      <c r="AW257" s="13" t="s">
        <v>35</v>
      </c>
      <c r="AX257" s="13" t="s">
        <v>79</v>
      </c>
      <c r="AY257" s="161" t="s">
        <v>317</v>
      </c>
    </row>
    <row r="258" spans="2:51" s="14" customFormat="1" ht="11.25">
      <c r="B258" s="167"/>
      <c r="D258" s="154" t="s">
        <v>323</v>
      </c>
      <c r="E258" s="168" t="s">
        <v>1143</v>
      </c>
      <c r="F258" s="169" t="s">
        <v>333</v>
      </c>
      <c r="H258" s="170">
        <v>22</v>
      </c>
      <c r="I258" s="171"/>
      <c r="L258" s="167"/>
      <c r="M258" s="172"/>
      <c r="T258" s="173"/>
      <c r="AT258" s="168" t="s">
        <v>323</v>
      </c>
      <c r="AU258" s="168" t="s">
        <v>88</v>
      </c>
      <c r="AV258" s="14" t="s">
        <v>190</v>
      </c>
      <c r="AW258" s="14" t="s">
        <v>35</v>
      </c>
      <c r="AX258" s="14" t="s">
        <v>79</v>
      </c>
      <c r="AY258" s="168" t="s">
        <v>317</v>
      </c>
    </row>
    <row r="259" spans="2:51" s="13" customFormat="1" ht="11.25">
      <c r="B259" s="160"/>
      <c r="D259" s="154" t="s">
        <v>323</v>
      </c>
      <c r="E259" s="161" t="s">
        <v>1</v>
      </c>
      <c r="F259" s="162" t="s">
        <v>1265</v>
      </c>
      <c r="H259" s="163">
        <v>19</v>
      </c>
      <c r="I259" s="164"/>
      <c r="L259" s="160"/>
      <c r="M259" s="165"/>
      <c r="T259" s="166"/>
      <c r="AT259" s="161" t="s">
        <v>323</v>
      </c>
      <c r="AU259" s="161" t="s">
        <v>88</v>
      </c>
      <c r="AV259" s="13" t="s">
        <v>88</v>
      </c>
      <c r="AW259" s="13" t="s">
        <v>35</v>
      </c>
      <c r="AX259" s="13" t="s">
        <v>79</v>
      </c>
      <c r="AY259" s="161" t="s">
        <v>317</v>
      </c>
    </row>
    <row r="260" spans="2:51" s="14" customFormat="1" ht="11.25">
      <c r="B260" s="167"/>
      <c r="D260" s="154" t="s">
        <v>323</v>
      </c>
      <c r="E260" s="168" t="s">
        <v>1145</v>
      </c>
      <c r="F260" s="169" t="s">
        <v>333</v>
      </c>
      <c r="H260" s="170">
        <v>19</v>
      </c>
      <c r="I260" s="171"/>
      <c r="L260" s="167"/>
      <c r="M260" s="172"/>
      <c r="T260" s="173"/>
      <c r="AT260" s="168" t="s">
        <v>323</v>
      </c>
      <c r="AU260" s="168" t="s">
        <v>88</v>
      </c>
      <c r="AV260" s="14" t="s">
        <v>190</v>
      </c>
      <c r="AW260" s="14" t="s">
        <v>35</v>
      </c>
      <c r="AX260" s="14" t="s">
        <v>79</v>
      </c>
      <c r="AY260" s="168" t="s">
        <v>317</v>
      </c>
    </row>
    <row r="261" spans="2:51" s="13" customFormat="1" ht="11.25">
      <c r="B261" s="160"/>
      <c r="D261" s="154" t="s">
        <v>323</v>
      </c>
      <c r="E261" s="161" t="s">
        <v>1</v>
      </c>
      <c r="F261" s="162" t="s">
        <v>1266</v>
      </c>
      <c r="H261" s="163">
        <v>16</v>
      </c>
      <c r="I261" s="164"/>
      <c r="L261" s="160"/>
      <c r="M261" s="165"/>
      <c r="T261" s="166"/>
      <c r="AT261" s="161" t="s">
        <v>323</v>
      </c>
      <c r="AU261" s="161" t="s">
        <v>88</v>
      </c>
      <c r="AV261" s="13" t="s">
        <v>88</v>
      </c>
      <c r="AW261" s="13" t="s">
        <v>35</v>
      </c>
      <c r="AX261" s="13" t="s">
        <v>79</v>
      </c>
      <c r="AY261" s="161" t="s">
        <v>317</v>
      </c>
    </row>
    <row r="262" spans="2:51" s="14" customFormat="1" ht="11.25">
      <c r="B262" s="167"/>
      <c r="D262" s="154" t="s">
        <v>323</v>
      </c>
      <c r="E262" s="168" t="s">
        <v>1147</v>
      </c>
      <c r="F262" s="169" t="s">
        <v>333</v>
      </c>
      <c r="H262" s="170">
        <v>16</v>
      </c>
      <c r="I262" s="171"/>
      <c r="L262" s="167"/>
      <c r="M262" s="172"/>
      <c r="T262" s="173"/>
      <c r="AT262" s="168" t="s">
        <v>323</v>
      </c>
      <c r="AU262" s="168" t="s">
        <v>88</v>
      </c>
      <c r="AV262" s="14" t="s">
        <v>190</v>
      </c>
      <c r="AW262" s="14" t="s">
        <v>35</v>
      </c>
      <c r="AX262" s="14" t="s">
        <v>79</v>
      </c>
      <c r="AY262" s="168" t="s">
        <v>317</v>
      </c>
    </row>
    <row r="263" spans="2:51" s="13" customFormat="1" ht="11.25">
      <c r="B263" s="160"/>
      <c r="D263" s="154" t="s">
        <v>323</v>
      </c>
      <c r="E263" s="161" t="s">
        <v>1</v>
      </c>
      <c r="F263" s="162" t="s">
        <v>1267</v>
      </c>
      <c r="H263" s="163">
        <v>2</v>
      </c>
      <c r="I263" s="164"/>
      <c r="L263" s="160"/>
      <c r="M263" s="165"/>
      <c r="T263" s="166"/>
      <c r="AT263" s="161" t="s">
        <v>323</v>
      </c>
      <c r="AU263" s="161" t="s">
        <v>88</v>
      </c>
      <c r="AV263" s="13" t="s">
        <v>88</v>
      </c>
      <c r="AW263" s="13" t="s">
        <v>35</v>
      </c>
      <c r="AX263" s="13" t="s">
        <v>79</v>
      </c>
      <c r="AY263" s="161" t="s">
        <v>317</v>
      </c>
    </row>
    <row r="264" spans="2:51" s="14" customFormat="1" ht="11.25">
      <c r="B264" s="167"/>
      <c r="D264" s="154" t="s">
        <v>323</v>
      </c>
      <c r="E264" s="168" t="s">
        <v>1149</v>
      </c>
      <c r="F264" s="169" t="s">
        <v>333</v>
      </c>
      <c r="H264" s="170">
        <v>2</v>
      </c>
      <c r="I264" s="171"/>
      <c r="L264" s="167"/>
      <c r="M264" s="172"/>
      <c r="T264" s="173"/>
      <c r="AT264" s="168" t="s">
        <v>323</v>
      </c>
      <c r="AU264" s="168" t="s">
        <v>88</v>
      </c>
      <c r="AV264" s="14" t="s">
        <v>190</v>
      </c>
      <c r="AW264" s="14" t="s">
        <v>35</v>
      </c>
      <c r="AX264" s="14" t="s">
        <v>79</v>
      </c>
      <c r="AY264" s="168" t="s">
        <v>317</v>
      </c>
    </row>
    <row r="265" spans="2:51" s="13" customFormat="1" ht="11.25">
      <c r="B265" s="160"/>
      <c r="D265" s="154" t="s">
        <v>323</v>
      </c>
      <c r="E265" s="161" t="s">
        <v>1</v>
      </c>
      <c r="F265" s="162" t="s">
        <v>1268</v>
      </c>
      <c r="H265" s="163">
        <v>22</v>
      </c>
      <c r="I265" s="164"/>
      <c r="L265" s="160"/>
      <c r="M265" s="165"/>
      <c r="T265" s="166"/>
      <c r="AT265" s="161" t="s">
        <v>323</v>
      </c>
      <c r="AU265" s="161" t="s">
        <v>88</v>
      </c>
      <c r="AV265" s="13" t="s">
        <v>88</v>
      </c>
      <c r="AW265" s="13" t="s">
        <v>35</v>
      </c>
      <c r="AX265" s="13" t="s">
        <v>79</v>
      </c>
      <c r="AY265" s="161" t="s">
        <v>317</v>
      </c>
    </row>
    <row r="266" spans="2:51" s="14" customFormat="1" ht="11.25">
      <c r="B266" s="167"/>
      <c r="D266" s="154" t="s">
        <v>323</v>
      </c>
      <c r="E266" s="168" t="s">
        <v>1151</v>
      </c>
      <c r="F266" s="169" t="s">
        <v>333</v>
      </c>
      <c r="H266" s="170">
        <v>22</v>
      </c>
      <c r="I266" s="171"/>
      <c r="L266" s="167"/>
      <c r="M266" s="172"/>
      <c r="T266" s="173"/>
      <c r="AT266" s="168" t="s">
        <v>323</v>
      </c>
      <c r="AU266" s="168" t="s">
        <v>88</v>
      </c>
      <c r="AV266" s="14" t="s">
        <v>190</v>
      </c>
      <c r="AW266" s="14" t="s">
        <v>35</v>
      </c>
      <c r="AX266" s="14" t="s">
        <v>79</v>
      </c>
      <c r="AY266" s="168" t="s">
        <v>317</v>
      </c>
    </row>
    <row r="267" spans="2:51" s="12" customFormat="1" ht="11.25">
      <c r="B267" s="153"/>
      <c r="D267" s="154" t="s">
        <v>323</v>
      </c>
      <c r="E267" s="155" t="s">
        <v>1</v>
      </c>
      <c r="F267" s="156" t="s">
        <v>1269</v>
      </c>
      <c r="H267" s="155" t="s">
        <v>1</v>
      </c>
      <c r="I267" s="157"/>
      <c r="L267" s="153"/>
      <c r="M267" s="158"/>
      <c r="T267" s="159"/>
      <c r="AT267" s="155" t="s">
        <v>323</v>
      </c>
      <c r="AU267" s="155" t="s">
        <v>88</v>
      </c>
      <c r="AV267" s="12" t="s">
        <v>21</v>
      </c>
      <c r="AW267" s="12" t="s">
        <v>35</v>
      </c>
      <c r="AX267" s="12" t="s">
        <v>79</v>
      </c>
      <c r="AY267" s="155" t="s">
        <v>317</v>
      </c>
    </row>
    <row r="268" spans="2:51" s="13" customFormat="1" ht="11.25">
      <c r="B268" s="160"/>
      <c r="D268" s="154" t="s">
        <v>323</v>
      </c>
      <c r="E268" s="161" t="s">
        <v>1</v>
      </c>
      <c r="F268" s="162" t="s">
        <v>1270</v>
      </c>
      <c r="H268" s="163">
        <v>6</v>
      </c>
      <c r="I268" s="164"/>
      <c r="L268" s="160"/>
      <c r="M268" s="165"/>
      <c r="T268" s="166"/>
      <c r="AT268" s="161" t="s">
        <v>323</v>
      </c>
      <c r="AU268" s="161" t="s">
        <v>88</v>
      </c>
      <c r="AV268" s="13" t="s">
        <v>88</v>
      </c>
      <c r="AW268" s="13" t="s">
        <v>35</v>
      </c>
      <c r="AX268" s="13" t="s">
        <v>79</v>
      </c>
      <c r="AY268" s="161" t="s">
        <v>317</v>
      </c>
    </row>
    <row r="269" spans="2:51" s="14" customFormat="1" ht="11.25">
      <c r="B269" s="167"/>
      <c r="D269" s="154" t="s">
        <v>323</v>
      </c>
      <c r="E269" s="168" t="s">
        <v>1155</v>
      </c>
      <c r="F269" s="169" t="s">
        <v>333</v>
      </c>
      <c r="H269" s="170">
        <v>6</v>
      </c>
      <c r="I269" s="171"/>
      <c r="L269" s="167"/>
      <c r="M269" s="172"/>
      <c r="T269" s="173"/>
      <c r="AT269" s="168" t="s">
        <v>323</v>
      </c>
      <c r="AU269" s="168" t="s">
        <v>88</v>
      </c>
      <c r="AV269" s="14" t="s">
        <v>190</v>
      </c>
      <c r="AW269" s="14" t="s">
        <v>35</v>
      </c>
      <c r="AX269" s="14" t="s">
        <v>79</v>
      </c>
      <c r="AY269" s="168" t="s">
        <v>317</v>
      </c>
    </row>
    <row r="270" spans="2:51" s="13" customFormat="1" ht="11.25">
      <c r="B270" s="160"/>
      <c r="D270" s="154" t="s">
        <v>323</v>
      </c>
      <c r="E270" s="161" t="s">
        <v>1</v>
      </c>
      <c r="F270" s="162" t="s">
        <v>1271</v>
      </c>
      <c r="H270" s="163">
        <v>4</v>
      </c>
      <c r="I270" s="164"/>
      <c r="L270" s="160"/>
      <c r="M270" s="165"/>
      <c r="T270" s="166"/>
      <c r="AT270" s="161" t="s">
        <v>323</v>
      </c>
      <c r="AU270" s="161" t="s">
        <v>88</v>
      </c>
      <c r="AV270" s="13" t="s">
        <v>88</v>
      </c>
      <c r="AW270" s="13" t="s">
        <v>35</v>
      </c>
      <c r="AX270" s="13" t="s">
        <v>79</v>
      </c>
      <c r="AY270" s="161" t="s">
        <v>317</v>
      </c>
    </row>
    <row r="271" spans="2:51" s="14" customFormat="1" ht="11.25">
      <c r="B271" s="167"/>
      <c r="D271" s="154" t="s">
        <v>323</v>
      </c>
      <c r="E271" s="168" t="s">
        <v>1157</v>
      </c>
      <c r="F271" s="169" t="s">
        <v>333</v>
      </c>
      <c r="H271" s="170">
        <v>4</v>
      </c>
      <c r="I271" s="171"/>
      <c r="L271" s="167"/>
      <c r="M271" s="172"/>
      <c r="T271" s="173"/>
      <c r="AT271" s="168" t="s">
        <v>323</v>
      </c>
      <c r="AU271" s="168" t="s">
        <v>88</v>
      </c>
      <c r="AV271" s="14" t="s">
        <v>190</v>
      </c>
      <c r="AW271" s="14" t="s">
        <v>35</v>
      </c>
      <c r="AX271" s="14" t="s">
        <v>79</v>
      </c>
      <c r="AY271" s="168" t="s">
        <v>317</v>
      </c>
    </row>
    <row r="272" spans="2:51" s="13" customFormat="1" ht="11.25">
      <c r="B272" s="160"/>
      <c r="D272" s="154" t="s">
        <v>323</v>
      </c>
      <c r="E272" s="161" t="s">
        <v>1</v>
      </c>
      <c r="F272" s="162" t="s">
        <v>1272</v>
      </c>
      <c r="H272" s="163">
        <v>1</v>
      </c>
      <c r="I272" s="164"/>
      <c r="L272" s="160"/>
      <c r="M272" s="165"/>
      <c r="T272" s="166"/>
      <c r="AT272" s="161" t="s">
        <v>323</v>
      </c>
      <c r="AU272" s="161" t="s">
        <v>88</v>
      </c>
      <c r="AV272" s="13" t="s">
        <v>88</v>
      </c>
      <c r="AW272" s="13" t="s">
        <v>35</v>
      </c>
      <c r="AX272" s="13" t="s">
        <v>79</v>
      </c>
      <c r="AY272" s="161" t="s">
        <v>317</v>
      </c>
    </row>
    <row r="273" spans="2:51" s="14" customFormat="1" ht="11.25">
      <c r="B273" s="167"/>
      <c r="D273" s="154" t="s">
        <v>323</v>
      </c>
      <c r="E273" s="168" t="s">
        <v>1159</v>
      </c>
      <c r="F273" s="169" t="s">
        <v>333</v>
      </c>
      <c r="H273" s="170">
        <v>1</v>
      </c>
      <c r="I273" s="171"/>
      <c r="L273" s="167"/>
      <c r="M273" s="172"/>
      <c r="T273" s="173"/>
      <c r="AT273" s="168" t="s">
        <v>323</v>
      </c>
      <c r="AU273" s="168" t="s">
        <v>88</v>
      </c>
      <c r="AV273" s="14" t="s">
        <v>190</v>
      </c>
      <c r="AW273" s="14" t="s">
        <v>35</v>
      </c>
      <c r="AX273" s="14" t="s">
        <v>79</v>
      </c>
      <c r="AY273" s="168" t="s">
        <v>317</v>
      </c>
    </row>
    <row r="274" spans="2:51" s="13" customFormat="1" ht="11.25">
      <c r="B274" s="160"/>
      <c r="D274" s="154" t="s">
        <v>323</v>
      </c>
      <c r="E274" s="161" t="s">
        <v>1</v>
      </c>
      <c r="F274" s="162" t="s">
        <v>1273</v>
      </c>
      <c r="H274" s="163">
        <v>2</v>
      </c>
      <c r="I274" s="164"/>
      <c r="L274" s="160"/>
      <c r="M274" s="165"/>
      <c r="T274" s="166"/>
      <c r="AT274" s="161" t="s">
        <v>323</v>
      </c>
      <c r="AU274" s="161" t="s">
        <v>88</v>
      </c>
      <c r="AV274" s="13" t="s">
        <v>88</v>
      </c>
      <c r="AW274" s="13" t="s">
        <v>35</v>
      </c>
      <c r="AX274" s="13" t="s">
        <v>79</v>
      </c>
      <c r="AY274" s="161" t="s">
        <v>317</v>
      </c>
    </row>
    <row r="275" spans="2:51" s="14" customFormat="1" ht="11.25">
      <c r="B275" s="167"/>
      <c r="D275" s="154" t="s">
        <v>323</v>
      </c>
      <c r="E275" s="168" t="s">
        <v>1161</v>
      </c>
      <c r="F275" s="169" t="s">
        <v>333</v>
      </c>
      <c r="H275" s="170">
        <v>2</v>
      </c>
      <c r="I275" s="171"/>
      <c r="L275" s="167"/>
      <c r="M275" s="172"/>
      <c r="T275" s="173"/>
      <c r="AT275" s="168" t="s">
        <v>323</v>
      </c>
      <c r="AU275" s="168" t="s">
        <v>88</v>
      </c>
      <c r="AV275" s="14" t="s">
        <v>190</v>
      </c>
      <c r="AW275" s="14" t="s">
        <v>35</v>
      </c>
      <c r="AX275" s="14" t="s">
        <v>79</v>
      </c>
      <c r="AY275" s="168" t="s">
        <v>317</v>
      </c>
    </row>
    <row r="276" spans="2:51" s="13" customFormat="1" ht="11.25">
      <c r="B276" s="160"/>
      <c r="D276" s="154" t="s">
        <v>323</v>
      </c>
      <c r="E276" s="161" t="s">
        <v>1</v>
      </c>
      <c r="F276" s="162" t="s">
        <v>1274</v>
      </c>
      <c r="H276" s="163">
        <v>0</v>
      </c>
      <c r="I276" s="164"/>
      <c r="L276" s="160"/>
      <c r="M276" s="165"/>
      <c r="T276" s="166"/>
      <c r="AT276" s="161" t="s">
        <v>323</v>
      </c>
      <c r="AU276" s="161" t="s">
        <v>88</v>
      </c>
      <c r="AV276" s="13" t="s">
        <v>88</v>
      </c>
      <c r="AW276" s="13" t="s">
        <v>35</v>
      </c>
      <c r="AX276" s="13" t="s">
        <v>79</v>
      </c>
      <c r="AY276" s="161" t="s">
        <v>317</v>
      </c>
    </row>
    <row r="277" spans="2:51" s="14" customFormat="1" ht="11.25">
      <c r="B277" s="167"/>
      <c r="D277" s="154" t="s">
        <v>323</v>
      </c>
      <c r="E277" s="168" t="s">
        <v>1163</v>
      </c>
      <c r="F277" s="169" t="s">
        <v>333</v>
      </c>
      <c r="H277" s="170">
        <v>0</v>
      </c>
      <c r="I277" s="171"/>
      <c r="L277" s="167"/>
      <c r="M277" s="172"/>
      <c r="T277" s="173"/>
      <c r="AT277" s="168" t="s">
        <v>323</v>
      </c>
      <c r="AU277" s="168" t="s">
        <v>88</v>
      </c>
      <c r="AV277" s="14" t="s">
        <v>190</v>
      </c>
      <c r="AW277" s="14" t="s">
        <v>35</v>
      </c>
      <c r="AX277" s="14" t="s">
        <v>79</v>
      </c>
      <c r="AY277" s="168" t="s">
        <v>317</v>
      </c>
    </row>
    <row r="278" spans="2:51" s="13" customFormat="1" ht="11.25">
      <c r="B278" s="160"/>
      <c r="D278" s="154" t="s">
        <v>323</v>
      </c>
      <c r="E278" s="161" t="s">
        <v>1</v>
      </c>
      <c r="F278" s="162" t="s">
        <v>1275</v>
      </c>
      <c r="H278" s="163">
        <v>5</v>
      </c>
      <c r="I278" s="164"/>
      <c r="L278" s="160"/>
      <c r="M278" s="165"/>
      <c r="T278" s="166"/>
      <c r="AT278" s="161" t="s">
        <v>323</v>
      </c>
      <c r="AU278" s="161" t="s">
        <v>88</v>
      </c>
      <c r="AV278" s="13" t="s">
        <v>88</v>
      </c>
      <c r="AW278" s="13" t="s">
        <v>35</v>
      </c>
      <c r="AX278" s="13" t="s">
        <v>79</v>
      </c>
      <c r="AY278" s="161" t="s">
        <v>317</v>
      </c>
    </row>
    <row r="279" spans="2:51" s="14" customFormat="1" ht="11.25">
      <c r="B279" s="167"/>
      <c r="D279" s="154" t="s">
        <v>323</v>
      </c>
      <c r="E279" s="168" t="s">
        <v>1165</v>
      </c>
      <c r="F279" s="169" t="s">
        <v>333</v>
      </c>
      <c r="H279" s="170">
        <v>5</v>
      </c>
      <c r="I279" s="171"/>
      <c r="L279" s="167"/>
      <c r="M279" s="172"/>
      <c r="T279" s="173"/>
      <c r="AT279" s="168" t="s">
        <v>323</v>
      </c>
      <c r="AU279" s="168" t="s">
        <v>88</v>
      </c>
      <c r="AV279" s="14" t="s">
        <v>190</v>
      </c>
      <c r="AW279" s="14" t="s">
        <v>35</v>
      </c>
      <c r="AX279" s="14" t="s">
        <v>79</v>
      </c>
      <c r="AY279" s="168" t="s">
        <v>317</v>
      </c>
    </row>
    <row r="280" spans="2:51" s="13" customFormat="1" ht="11.25">
      <c r="B280" s="160"/>
      <c r="D280" s="154" t="s">
        <v>323</v>
      </c>
      <c r="E280" s="161" t="s">
        <v>1</v>
      </c>
      <c r="F280" s="162" t="s">
        <v>464</v>
      </c>
      <c r="H280" s="163">
        <v>0.5</v>
      </c>
      <c r="I280" s="164"/>
      <c r="L280" s="160"/>
      <c r="M280" s="165"/>
      <c r="T280" s="166"/>
      <c r="AT280" s="161" t="s">
        <v>323</v>
      </c>
      <c r="AU280" s="161" t="s">
        <v>88</v>
      </c>
      <c r="AV280" s="13" t="s">
        <v>88</v>
      </c>
      <c r="AW280" s="13" t="s">
        <v>35</v>
      </c>
      <c r="AX280" s="13" t="s">
        <v>79</v>
      </c>
      <c r="AY280" s="161" t="s">
        <v>317</v>
      </c>
    </row>
    <row r="281" spans="2:51" s="14" customFormat="1" ht="11.25">
      <c r="B281" s="167"/>
      <c r="D281" s="154" t="s">
        <v>323</v>
      </c>
      <c r="E281" s="168" t="s">
        <v>220</v>
      </c>
      <c r="F281" s="169" t="s">
        <v>333</v>
      </c>
      <c r="H281" s="170">
        <v>0.5</v>
      </c>
      <c r="I281" s="171"/>
      <c r="L281" s="167"/>
      <c r="M281" s="172"/>
      <c r="T281" s="173"/>
      <c r="AT281" s="168" t="s">
        <v>323</v>
      </c>
      <c r="AU281" s="168" t="s">
        <v>88</v>
      </c>
      <c r="AV281" s="14" t="s">
        <v>190</v>
      </c>
      <c r="AW281" s="14" t="s">
        <v>35</v>
      </c>
      <c r="AX281" s="14" t="s">
        <v>79</v>
      </c>
      <c r="AY281" s="168" t="s">
        <v>317</v>
      </c>
    </row>
    <row r="282" spans="2:51" s="13" customFormat="1" ht="11.25">
      <c r="B282" s="160"/>
      <c r="D282" s="154" t="s">
        <v>323</v>
      </c>
      <c r="E282" s="161" t="s">
        <v>1</v>
      </c>
      <c r="F282" s="162" t="s">
        <v>465</v>
      </c>
      <c r="H282" s="163">
        <v>0.3</v>
      </c>
      <c r="I282" s="164"/>
      <c r="L282" s="160"/>
      <c r="M282" s="165"/>
      <c r="T282" s="166"/>
      <c r="AT282" s="161" t="s">
        <v>323</v>
      </c>
      <c r="AU282" s="161" t="s">
        <v>88</v>
      </c>
      <c r="AV282" s="13" t="s">
        <v>88</v>
      </c>
      <c r="AW282" s="13" t="s">
        <v>35</v>
      </c>
      <c r="AX282" s="13" t="s">
        <v>79</v>
      </c>
      <c r="AY282" s="161" t="s">
        <v>317</v>
      </c>
    </row>
    <row r="283" spans="2:51" s="14" customFormat="1" ht="11.25">
      <c r="B283" s="167"/>
      <c r="D283" s="154" t="s">
        <v>323</v>
      </c>
      <c r="E283" s="168" t="s">
        <v>223</v>
      </c>
      <c r="F283" s="169" t="s">
        <v>333</v>
      </c>
      <c r="H283" s="170">
        <v>0.3</v>
      </c>
      <c r="I283" s="171"/>
      <c r="L283" s="167"/>
      <c r="M283" s="172"/>
      <c r="T283" s="173"/>
      <c r="AT283" s="168" t="s">
        <v>323</v>
      </c>
      <c r="AU283" s="168" t="s">
        <v>88</v>
      </c>
      <c r="AV283" s="14" t="s">
        <v>190</v>
      </c>
      <c r="AW283" s="14" t="s">
        <v>35</v>
      </c>
      <c r="AX283" s="14" t="s">
        <v>79</v>
      </c>
      <c r="AY283" s="168" t="s">
        <v>317</v>
      </c>
    </row>
    <row r="284" spans="2:51" s="15" customFormat="1" ht="11.25">
      <c r="B284" s="174"/>
      <c r="D284" s="154" t="s">
        <v>323</v>
      </c>
      <c r="E284" s="175" t="s">
        <v>1</v>
      </c>
      <c r="F284" s="176" t="s">
        <v>334</v>
      </c>
      <c r="H284" s="177">
        <v>103.8</v>
      </c>
      <c r="I284" s="178"/>
      <c r="L284" s="174"/>
      <c r="M284" s="179"/>
      <c r="T284" s="180"/>
      <c r="AT284" s="175" t="s">
        <v>323</v>
      </c>
      <c r="AU284" s="175" t="s">
        <v>88</v>
      </c>
      <c r="AV284" s="15" t="s">
        <v>219</v>
      </c>
      <c r="AW284" s="15" t="s">
        <v>35</v>
      </c>
      <c r="AX284" s="15" t="s">
        <v>79</v>
      </c>
      <c r="AY284" s="175" t="s">
        <v>317</v>
      </c>
    </row>
    <row r="285" spans="2:51" s="12" customFormat="1" ht="11.25">
      <c r="B285" s="153"/>
      <c r="D285" s="154" t="s">
        <v>323</v>
      </c>
      <c r="E285" s="155" t="s">
        <v>1</v>
      </c>
      <c r="F285" s="156" t="s">
        <v>1276</v>
      </c>
      <c r="H285" s="155" t="s">
        <v>1</v>
      </c>
      <c r="I285" s="157"/>
      <c r="L285" s="153"/>
      <c r="M285" s="158"/>
      <c r="T285" s="159"/>
      <c r="AT285" s="155" t="s">
        <v>323</v>
      </c>
      <c r="AU285" s="155" t="s">
        <v>88</v>
      </c>
      <c r="AV285" s="12" t="s">
        <v>21</v>
      </c>
      <c r="AW285" s="12" t="s">
        <v>35</v>
      </c>
      <c r="AX285" s="12" t="s">
        <v>79</v>
      </c>
      <c r="AY285" s="155" t="s">
        <v>317</v>
      </c>
    </row>
    <row r="286" spans="2:51" s="13" customFormat="1" ht="11.25">
      <c r="B286" s="160"/>
      <c r="D286" s="154" t="s">
        <v>323</v>
      </c>
      <c r="E286" s="161" t="s">
        <v>1</v>
      </c>
      <c r="F286" s="162" t="s">
        <v>1277</v>
      </c>
      <c r="H286" s="163">
        <v>459.27</v>
      </c>
      <c r="I286" s="164"/>
      <c r="L286" s="160"/>
      <c r="M286" s="165"/>
      <c r="T286" s="166"/>
      <c r="AT286" s="161" t="s">
        <v>323</v>
      </c>
      <c r="AU286" s="161" t="s">
        <v>88</v>
      </c>
      <c r="AV286" s="13" t="s">
        <v>88</v>
      </c>
      <c r="AW286" s="13" t="s">
        <v>35</v>
      </c>
      <c r="AX286" s="13" t="s">
        <v>79</v>
      </c>
      <c r="AY286" s="161" t="s">
        <v>317</v>
      </c>
    </row>
    <row r="287" spans="2:51" s="12" customFormat="1" ht="11.25">
      <c r="B287" s="153"/>
      <c r="D287" s="154" t="s">
        <v>323</v>
      </c>
      <c r="E287" s="155" t="s">
        <v>1</v>
      </c>
      <c r="F287" s="156" t="s">
        <v>1278</v>
      </c>
      <c r="H287" s="155" t="s">
        <v>1</v>
      </c>
      <c r="I287" s="157"/>
      <c r="L287" s="153"/>
      <c r="M287" s="158"/>
      <c r="T287" s="159"/>
      <c r="AT287" s="155" t="s">
        <v>323</v>
      </c>
      <c r="AU287" s="155" t="s">
        <v>88</v>
      </c>
      <c r="AV287" s="12" t="s">
        <v>21</v>
      </c>
      <c r="AW287" s="12" t="s">
        <v>35</v>
      </c>
      <c r="AX287" s="12" t="s">
        <v>79</v>
      </c>
      <c r="AY287" s="155" t="s">
        <v>317</v>
      </c>
    </row>
    <row r="288" spans="2:51" s="13" customFormat="1" ht="22.5">
      <c r="B288" s="160"/>
      <c r="D288" s="154" t="s">
        <v>323</v>
      </c>
      <c r="E288" s="161" t="s">
        <v>1</v>
      </c>
      <c r="F288" s="162" t="s">
        <v>1279</v>
      </c>
      <c r="H288" s="163">
        <v>189.12</v>
      </c>
      <c r="I288" s="164"/>
      <c r="L288" s="160"/>
      <c r="M288" s="165"/>
      <c r="T288" s="166"/>
      <c r="AT288" s="161" t="s">
        <v>323</v>
      </c>
      <c r="AU288" s="161" t="s">
        <v>88</v>
      </c>
      <c r="AV288" s="13" t="s">
        <v>88</v>
      </c>
      <c r="AW288" s="13" t="s">
        <v>35</v>
      </c>
      <c r="AX288" s="13" t="s">
        <v>79</v>
      </c>
      <c r="AY288" s="161" t="s">
        <v>317</v>
      </c>
    </row>
    <row r="289" spans="2:51" s="12" customFormat="1" ht="11.25">
      <c r="B289" s="153"/>
      <c r="D289" s="154" t="s">
        <v>323</v>
      </c>
      <c r="E289" s="155" t="s">
        <v>1</v>
      </c>
      <c r="F289" s="156" t="s">
        <v>1280</v>
      </c>
      <c r="H289" s="155" t="s">
        <v>1</v>
      </c>
      <c r="I289" s="157"/>
      <c r="L289" s="153"/>
      <c r="M289" s="158"/>
      <c r="T289" s="159"/>
      <c r="AT289" s="155" t="s">
        <v>323</v>
      </c>
      <c r="AU289" s="155" t="s">
        <v>88</v>
      </c>
      <c r="AV289" s="12" t="s">
        <v>21</v>
      </c>
      <c r="AW289" s="12" t="s">
        <v>35</v>
      </c>
      <c r="AX289" s="12" t="s">
        <v>79</v>
      </c>
      <c r="AY289" s="155" t="s">
        <v>317</v>
      </c>
    </row>
    <row r="290" spans="2:51" s="13" customFormat="1" ht="11.25">
      <c r="B290" s="160"/>
      <c r="D290" s="154" t="s">
        <v>323</v>
      </c>
      <c r="E290" s="161" t="s">
        <v>1</v>
      </c>
      <c r="F290" s="162" t="s">
        <v>1281</v>
      </c>
      <c r="H290" s="163">
        <v>-6.6</v>
      </c>
      <c r="I290" s="164"/>
      <c r="L290" s="160"/>
      <c r="M290" s="165"/>
      <c r="T290" s="166"/>
      <c r="AT290" s="161" t="s">
        <v>323</v>
      </c>
      <c r="AU290" s="161" t="s">
        <v>88</v>
      </c>
      <c r="AV290" s="13" t="s">
        <v>88</v>
      </c>
      <c r="AW290" s="13" t="s">
        <v>35</v>
      </c>
      <c r="AX290" s="13" t="s">
        <v>79</v>
      </c>
      <c r="AY290" s="161" t="s">
        <v>317</v>
      </c>
    </row>
    <row r="291" spans="2:51" s="14" customFormat="1" ht="11.25">
      <c r="B291" s="167"/>
      <c r="D291" s="154" t="s">
        <v>323</v>
      </c>
      <c r="E291" s="168" t="s">
        <v>1</v>
      </c>
      <c r="F291" s="169" t="s">
        <v>333</v>
      </c>
      <c r="H291" s="170">
        <v>641.79</v>
      </c>
      <c r="I291" s="171"/>
      <c r="L291" s="167"/>
      <c r="M291" s="172"/>
      <c r="T291" s="173"/>
      <c r="AT291" s="168" t="s">
        <v>323</v>
      </c>
      <c r="AU291" s="168" t="s">
        <v>88</v>
      </c>
      <c r="AV291" s="14" t="s">
        <v>190</v>
      </c>
      <c r="AW291" s="14" t="s">
        <v>35</v>
      </c>
      <c r="AX291" s="14" t="s">
        <v>79</v>
      </c>
      <c r="AY291" s="168" t="s">
        <v>317</v>
      </c>
    </row>
    <row r="292" spans="2:51" s="12" customFormat="1" ht="11.25">
      <c r="B292" s="153"/>
      <c r="D292" s="154" t="s">
        <v>323</v>
      </c>
      <c r="E292" s="155" t="s">
        <v>1</v>
      </c>
      <c r="F292" s="156" t="s">
        <v>1282</v>
      </c>
      <c r="H292" s="155" t="s">
        <v>1</v>
      </c>
      <c r="I292" s="157"/>
      <c r="L292" s="153"/>
      <c r="M292" s="158"/>
      <c r="T292" s="159"/>
      <c r="AT292" s="155" t="s">
        <v>323</v>
      </c>
      <c r="AU292" s="155" t="s">
        <v>88</v>
      </c>
      <c r="AV292" s="12" t="s">
        <v>21</v>
      </c>
      <c r="AW292" s="12" t="s">
        <v>35</v>
      </c>
      <c r="AX292" s="12" t="s">
        <v>79</v>
      </c>
      <c r="AY292" s="155" t="s">
        <v>317</v>
      </c>
    </row>
    <row r="293" spans="2:51" s="13" customFormat="1" ht="11.25">
      <c r="B293" s="160"/>
      <c r="D293" s="154" t="s">
        <v>323</v>
      </c>
      <c r="E293" s="161" t="s">
        <v>1</v>
      </c>
      <c r="F293" s="162" t="s">
        <v>1283</v>
      </c>
      <c r="H293" s="163">
        <v>-31.325</v>
      </c>
      <c r="I293" s="164"/>
      <c r="L293" s="160"/>
      <c r="M293" s="165"/>
      <c r="T293" s="166"/>
      <c r="AT293" s="161" t="s">
        <v>323</v>
      </c>
      <c r="AU293" s="161" t="s">
        <v>88</v>
      </c>
      <c r="AV293" s="13" t="s">
        <v>88</v>
      </c>
      <c r="AW293" s="13" t="s">
        <v>35</v>
      </c>
      <c r="AX293" s="13" t="s">
        <v>79</v>
      </c>
      <c r="AY293" s="161" t="s">
        <v>317</v>
      </c>
    </row>
    <row r="294" spans="2:51" s="13" customFormat="1" ht="11.25">
      <c r="B294" s="160"/>
      <c r="D294" s="154" t="s">
        <v>323</v>
      </c>
      <c r="E294" s="161" t="s">
        <v>1</v>
      </c>
      <c r="F294" s="162" t="s">
        <v>1284</v>
      </c>
      <c r="H294" s="163">
        <v>-1.625</v>
      </c>
      <c r="I294" s="164"/>
      <c r="L294" s="160"/>
      <c r="M294" s="165"/>
      <c r="T294" s="166"/>
      <c r="AT294" s="161" t="s">
        <v>323</v>
      </c>
      <c r="AU294" s="161" t="s">
        <v>88</v>
      </c>
      <c r="AV294" s="13" t="s">
        <v>88</v>
      </c>
      <c r="AW294" s="13" t="s">
        <v>35</v>
      </c>
      <c r="AX294" s="13" t="s">
        <v>79</v>
      </c>
      <c r="AY294" s="161" t="s">
        <v>317</v>
      </c>
    </row>
    <row r="295" spans="2:51" s="13" customFormat="1" ht="11.25">
      <c r="B295" s="160"/>
      <c r="D295" s="154" t="s">
        <v>323</v>
      </c>
      <c r="E295" s="161" t="s">
        <v>1</v>
      </c>
      <c r="F295" s="162" t="s">
        <v>1285</v>
      </c>
      <c r="H295" s="163">
        <v>-5.56</v>
      </c>
      <c r="I295" s="164"/>
      <c r="L295" s="160"/>
      <c r="M295" s="165"/>
      <c r="T295" s="166"/>
      <c r="AT295" s="161" t="s">
        <v>323</v>
      </c>
      <c r="AU295" s="161" t="s">
        <v>88</v>
      </c>
      <c r="AV295" s="13" t="s">
        <v>88</v>
      </c>
      <c r="AW295" s="13" t="s">
        <v>35</v>
      </c>
      <c r="AX295" s="13" t="s">
        <v>79</v>
      </c>
      <c r="AY295" s="161" t="s">
        <v>317</v>
      </c>
    </row>
    <row r="296" spans="2:51" s="13" customFormat="1" ht="11.25">
      <c r="B296" s="160"/>
      <c r="D296" s="154" t="s">
        <v>323</v>
      </c>
      <c r="E296" s="161" t="s">
        <v>1</v>
      </c>
      <c r="F296" s="162" t="s">
        <v>1286</v>
      </c>
      <c r="H296" s="163">
        <v>-26.28</v>
      </c>
      <c r="I296" s="164"/>
      <c r="L296" s="160"/>
      <c r="M296" s="165"/>
      <c r="T296" s="166"/>
      <c r="AT296" s="161" t="s">
        <v>323</v>
      </c>
      <c r="AU296" s="161" t="s">
        <v>88</v>
      </c>
      <c r="AV296" s="13" t="s">
        <v>88</v>
      </c>
      <c r="AW296" s="13" t="s">
        <v>35</v>
      </c>
      <c r="AX296" s="13" t="s">
        <v>79</v>
      </c>
      <c r="AY296" s="161" t="s">
        <v>317</v>
      </c>
    </row>
    <row r="297" spans="2:51" s="14" customFormat="1" ht="11.25">
      <c r="B297" s="167"/>
      <c r="D297" s="154" t="s">
        <v>323</v>
      </c>
      <c r="E297" s="168" t="s">
        <v>1</v>
      </c>
      <c r="F297" s="169" t="s">
        <v>333</v>
      </c>
      <c r="H297" s="170">
        <v>-64.79</v>
      </c>
      <c r="I297" s="171"/>
      <c r="L297" s="167"/>
      <c r="M297" s="172"/>
      <c r="T297" s="173"/>
      <c r="AT297" s="168" t="s">
        <v>323</v>
      </c>
      <c r="AU297" s="168" t="s">
        <v>88</v>
      </c>
      <c r="AV297" s="14" t="s">
        <v>190</v>
      </c>
      <c r="AW297" s="14" t="s">
        <v>35</v>
      </c>
      <c r="AX297" s="14" t="s">
        <v>79</v>
      </c>
      <c r="AY297" s="168" t="s">
        <v>317</v>
      </c>
    </row>
    <row r="298" spans="2:51" s="15" customFormat="1" ht="11.25">
      <c r="B298" s="174"/>
      <c r="D298" s="154" t="s">
        <v>323</v>
      </c>
      <c r="E298" s="175" t="s">
        <v>1002</v>
      </c>
      <c r="F298" s="176" t="s">
        <v>334</v>
      </c>
      <c r="H298" s="177">
        <v>577</v>
      </c>
      <c r="I298" s="178"/>
      <c r="L298" s="174"/>
      <c r="M298" s="179"/>
      <c r="T298" s="180"/>
      <c r="AT298" s="175" t="s">
        <v>323</v>
      </c>
      <c r="AU298" s="175" t="s">
        <v>88</v>
      </c>
      <c r="AV298" s="15" t="s">
        <v>219</v>
      </c>
      <c r="AW298" s="15" t="s">
        <v>35</v>
      </c>
      <c r="AX298" s="15" t="s">
        <v>79</v>
      </c>
      <c r="AY298" s="175" t="s">
        <v>317</v>
      </c>
    </row>
    <row r="299" spans="2:51" s="12" customFormat="1" ht="11.25">
      <c r="B299" s="153"/>
      <c r="D299" s="154" t="s">
        <v>323</v>
      </c>
      <c r="E299" s="155" t="s">
        <v>1</v>
      </c>
      <c r="F299" s="156" t="s">
        <v>1287</v>
      </c>
      <c r="H299" s="155" t="s">
        <v>1</v>
      </c>
      <c r="I299" s="157"/>
      <c r="L299" s="153"/>
      <c r="M299" s="158"/>
      <c r="T299" s="159"/>
      <c r="AT299" s="155" t="s">
        <v>323</v>
      </c>
      <c r="AU299" s="155" t="s">
        <v>88</v>
      </c>
      <c r="AV299" s="12" t="s">
        <v>21</v>
      </c>
      <c r="AW299" s="12" t="s">
        <v>35</v>
      </c>
      <c r="AX299" s="12" t="s">
        <v>79</v>
      </c>
      <c r="AY299" s="155" t="s">
        <v>317</v>
      </c>
    </row>
    <row r="300" spans="2:51" s="13" customFormat="1" ht="11.25">
      <c r="B300" s="160"/>
      <c r="D300" s="154" t="s">
        <v>323</v>
      </c>
      <c r="E300" s="161" t="s">
        <v>1</v>
      </c>
      <c r="F300" s="162" t="s">
        <v>1288</v>
      </c>
      <c r="H300" s="163">
        <v>288.5</v>
      </c>
      <c r="I300" s="164"/>
      <c r="L300" s="160"/>
      <c r="M300" s="165"/>
      <c r="T300" s="166"/>
      <c r="AT300" s="161" t="s">
        <v>323</v>
      </c>
      <c r="AU300" s="161" t="s">
        <v>88</v>
      </c>
      <c r="AV300" s="13" t="s">
        <v>88</v>
      </c>
      <c r="AW300" s="13" t="s">
        <v>35</v>
      </c>
      <c r="AX300" s="13" t="s">
        <v>79</v>
      </c>
      <c r="AY300" s="161" t="s">
        <v>317</v>
      </c>
    </row>
    <row r="301" spans="2:51" s="14" customFormat="1" ht="11.25">
      <c r="B301" s="167"/>
      <c r="D301" s="154" t="s">
        <v>323</v>
      </c>
      <c r="E301" s="168" t="s">
        <v>1005</v>
      </c>
      <c r="F301" s="169" t="s">
        <v>333</v>
      </c>
      <c r="H301" s="170">
        <v>288.5</v>
      </c>
      <c r="I301" s="171"/>
      <c r="L301" s="167"/>
      <c r="M301" s="172"/>
      <c r="T301" s="173"/>
      <c r="AT301" s="168" t="s">
        <v>323</v>
      </c>
      <c r="AU301" s="168" t="s">
        <v>88</v>
      </c>
      <c r="AV301" s="14" t="s">
        <v>190</v>
      </c>
      <c r="AW301" s="14" t="s">
        <v>35</v>
      </c>
      <c r="AX301" s="14" t="s">
        <v>21</v>
      </c>
      <c r="AY301" s="168" t="s">
        <v>317</v>
      </c>
    </row>
    <row r="302" spans="2:65" s="1" customFormat="1" ht="33" customHeight="1">
      <c r="B302" s="32"/>
      <c r="C302" s="139" t="s">
        <v>458</v>
      </c>
      <c r="D302" s="139" t="s">
        <v>319</v>
      </c>
      <c r="E302" s="140" t="s">
        <v>1289</v>
      </c>
      <c r="F302" s="141" t="s">
        <v>1290</v>
      </c>
      <c r="G302" s="142" t="s">
        <v>107</v>
      </c>
      <c r="H302" s="143">
        <v>288.5</v>
      </c>
      <c r="I302" s="144"/>
      <c r="J302" s="145">
        <f>ROUND(I302*H302,1)</f>
        <v>0</v>
      </c>
      <c r="K302" s="146"/>
      <c r="L302" s="32"/>
      <c r="M302" s="147" t="s">
        <v>1</v>
      </c>
      <c r="N302" s="148" t="s">
        <v>44</v>
      </c>
      <c r="P302" s="149">
        <f>O302*H302</f>
        <v>0</v>
      </c>
      <c r="Q302" s="149">
        <v>0</v>
      </c>
      <c r="R302" s="149">
        <f>Q302*H302</f>
        <v>0</v>
      </c>
      <c r="S302" s="149">
        <v>0</v>
      </c>
      <c r="T302" s="150">
        <f>S302*H302</f>
        <v>0</v>
      </c>
      <c r="AR302" s="151" t="s">
        <v>219</v>
      </c>
      <c r="AT302" s="151" t="s">
        <v>319</v>
      </c>
      <c r="AU302" s="151" t="s">
        <v>88</v>
      </c>
      <c r="AY302" s="17" t="s">
        <v>317</v>
      </c>
      <c r="BE302" s="152">
        <f>IF(N302="základní",J302,0)</f>
        <v>0</v>
      </c>
      <c r="BF302" s="152">
        <f>IF(N302="snížená",J302,0)</f>
        <v>0</v>
      </c>
      <c r="BG302" s="152">
        <f>IF(N302="zákl. přenesená",J302,0)</f>
        <v>0</v>
      </c>
      <c r="BH302" s="152">
        <f>IF(N302="sníž. přenesená",J302,0)</f>
        <v>0</v>
      </c>
      <c r="BI302" s="152">
        <f>IF(N302="nulová",J302,0)</f>
        <v>0</v>
      </c>
      <c r="BJ302" s="17" t="s">
        <v>21</v>
      </c>
      <c r="BK302" s="152">
        <f>ROUND(I302*H302,1)</f>
        <v>0</v>
      </c>
      <c r="BL302" s="17" t="s">
        <v>219</v>
      </c>
      <c r="BM302" s="151" t="s">
        <v>1291</v>
      </c>
    </row>
    <row r="303" spans="2:51" s="12" customFormat="1" ht="11.25">
      <c r="B303" s="153"/>
      <c r="D303" s="154" t="s">
        <v>323</v>
      </c>
      <c r="E303" s="155" t="s">
        <v>1</v>
      </c>
      <c r="F303" s="156" t="s">
        <v>491</v>
      </c>
      <c r="H303" s="155" t="s">
        <v>1</v>
      </c>
      <c r="I303" s="157"/>
      <c r="L303" s="153"/>
      <c r="M303" s="158"/>
      <c r="T303" s="159"/>
      <c r="AT303" s="155" t="s">
        <v>323</v>
      </c>
      <c r="AU303" s="155" t="s">
        <v>88</v>
      </c>
      <c r="AV303" s="12" t="s">
        <v>21</v>
      </c>
      <c r="AW303" s="12" t="s">
        <v>35</v>
      </c>
      <c r="AX303" s="12" t="s">
        <v>79</v>
      </c>
      <c r="AY303" s="155" t="s">
        <v>317</v>
      </c>
    </row>
    <row r="304" spans="2:51" s="13" customFormat="1" ht="11.25">
      <c r="B304" s="160"/>
      <c r="D304" s="154" t="s">
        <v>323</v>
      </c>
      <c r="E304" s="161" t="s">
        <v>1</v>
      </c>
      <c r="F304" s="162" t="s">
        <v>1288</v>
      </c>
      <c r="H304" s="163">
        <v>288.5</v>
      </c>
      <c r="I304" s="164"/>
      <c r="L304" s="160"/>
      <c r="M304" s="165"/>
      <c r="T304" s="166"/>
      <c r="AT304" s="161" t="s">
        <v>323</v>
      </c>
      <c r="AU304" s="161" t="s">
        <v>88</v>
      </c>
      <c r="AV304" s="13" t="s">
        <v>88</v>
      </c>
      <c r="AW304" s="13" t="s">
        <v>35</v>
      </c>
      <c r="AX304" s="13" t="s">
        <v>79</v>
      </c>
      <c r="AY304" s="161" t="s">
        <v>317</v>
      </c>
    </row>
    <row r="305" spans="2:51" s="15" customFormat="1" ht="11.25">
      <c r="B305" s="174"/>
      <c r="D305" s="154" t="s">
        <v>323</v>
      </c>
      <c r="E305" s="175" t="s">
        <v>1009</v>
      </c>
      <c r="F305" s="176" t="s">
        <v>334</v>
      </c>
      <c r="H305" s="177">
        <v>288.5</v>
      </c>
      <c r="I305" s="178"/>
      <c r="L305" s="174"/>
      <c r="M305" s="179"/>
      <c r="T305" s="180"/>
      <c r="AT305" s="175" t="s">
        <v>323</v>
      </c>
      <c r="AU305" s="175" t="s">
        <v>88</v>
      </c>
      <c r="AV305" s="15" t="s">
        <v>219</v>
      </c>
      <c r="AW305" s="15" t="s">
        <v>35</v>
      </c>
      <c r="AX305" s="15" t="s">
        <v>21</v>
      </c>
      <c r="AY305" s="175" t="s">
        <v>317</v>
      </c>
    </row>
    <row r="306" spans="2:65" s="1" customFormat="1" ht="33" customHeight="1">
      <c r="B306" s="32"/>
      <c r="C306" s="139" t="s">
        <v>487</v>
      </c>
      <c r="D306" s="139" t="s">
        <v>319</v>
      </c>
      <c r="E306" s="140" t="s">
        <v>459</v>
      </c>
      <c r="F306" s="141" t="s">
        <v>460</v>
      </c>
      <c r="G306" s="142" t="s">
        <v>107</v>
      </c>
      <c r="H306" s="143">
        <v>111.506</v>
      </c>
      <c r="I306" s="144"/>
      <c r="J306" s="145">
        <f>ROUND(I306*H306,1)</f>
        <v>0</v>
      </c>
      <c r="K306" s="146"/>
      <c r="L306" s="32"/>
      <c r="M306" s="147" t="s">
        <v>1</v>
      </c>
      <c r="N306" s="148" t="s">
        <v>44</v>
      </c>
      <c r="P306" s="149">
        <f>O306*H306</f>
        <v>0</v>
      </c>
      <c r="Q306" s="149">
        <v>0</v>
      </c>
      <c r="R306" s="149">
        <f>Q306*H306</f>
        <v>0</v>
      </c>
      <c r="S306" s="149">
        <v>0</v>
      </c>
      <c r="T306" s="150">
        <f>S306*H306</f>
        <v>0</v>
      </c>
      <c r="AR306" s="151" t="s">
        <v>219</v>
      </c>
      <c r="AT306" s="151" t="s">
        <v>319</v>
      </c>
      <c r="AU306" s="151" t="s">
        <v>88</v>
      </c>
      <c r="AY306" s="17" t="s">
        <v>317</v>
      </c>
      <c r="BE306" s="152">
        <f>IF(N306="základní",J306,0)</f>
        <v>0</v>
      </c>
      <c r="BF306" s="152">
        <f>IF(N306="snížená",J306,0)</f>
        <v>0</v>
      </c>
      <c r="BG306" s="152">
        <f>IF(N306="zákl. přenesená",J306,0)</f>
        <v>0</v>
      </c>
      <c r="BH306" s="152">
        <f>IF(N306="sníž. přenesená",J306,0)</f>
        <v>0</v>
      </c>
      <c r="BI306" s="152">
        <f>IF(N306="nulová",J306,0)</f>
        <v>0</v>
      </c>
      <c r="BJ306" s="17" t="s">
        <v>21</v>
      </c>
      <c r="BK306" s="152">
        <f>ROUND(I306*H306,1)</f>
        <v>0</v>
      </c>
      <c r="BL306" s="17" t="s">
        <v>219</v>
      </c>
      <c r="BM306" s="151" t="s">
        <v>461</v>
      </c>
    </row>
    <row r="307" spans="2:51" s="13" customFormat="1" ht="11.25">
      <c r="B307" s="160"/>
      <c r="D307" s="154" t="s">
        <v>323</v>
      </c>
      <c r="E307" s="161" t="s">
        <v>1</v>
      </c>
      <c r="F307" s="162" t="s">
        <v>1292</v>
      </c>
      <c r="H307" s="163">
        <v>0.8</v>
      </c>
      <c r="I307" s="164"/>
      <c r="L307" s="160"/>
      <c r="M307" s="165"/>
      <c r="T307" s="166"/>
      <c r="AT307" s="161" t="s">
        <v>323</v>
      </c>
      <c r="AU307" s="161" t="s">
        <v>88</v>
      </c>
      <c r="AV307" s="13" t="s">
        <v>88</v>
      </c>
      <c r="AW307" s="13" t="s">
        <v>35</v>
      </c>
      <c r="AX307" s="13" t="s">
        <v>79</v>
      </c>
      <c r="AY307" s="161" t="s">
        <v>317</v>
      </c>
    </row>
    <row r="308" spans="2:51" s="14" customFormat="1" ht="11.25">
      <c r="B308" s="167"/>
      <c r="D308" s="154" t="s">
        <v>323</v>
      </c>
      <c r="E308" s="168" t="s">
        <v>271</v>
      </c>
      <c r="F308" s="169" t="s">
        <v>333</v>
      </c>
      <c r="H308" s="170">
        <v>0.8</v>
      </c>
      <c r="I308" s="171"/>
      <c r="L308" s="167"/>
      <c r="M308" s="172"/>
      <c r="T308" s="173"/>
      <c r="AT308" s="168" t="s">
        <v>323</v>
      </c>
      <c r="AU308" s="168" t="s">
        <v>88</v>
      </c>
      <c r="AV308" s="14" t="s">
        <v>190</v>
      </c>
      <c r="AW308" s="14" t="s">
        <v>35</v>
      </c>
      <c r="AX308" s="14" t="s">
        <v>79</v>
      </c>
      <c r="AY308" s="168" t="s">
        <v>317</v>
      </c>
    </row>
    <row r="309" spans="2:51" s="13" customFormat="1" ht="11.25">
      <c r="B309" s="160"/>
      <c r="D309" s="154" t="s">
        <v>323</v>
      </c>
      <c r="E309" s="161" t="s">
        <v>1</v>
      </c>
      <c r="F309" s="162" t="s">
        <v>1293</v>
      </c>
      <c r="H309" s="163">
        <v>0.6</v>
      </c>
      <c r="I309" s="164"/>
      <c r="L309" s="160"/>
      <c r="M309" s="165"/>
      <c r="T309" s="166"/>
      <c r="AT309" s="161" t="s">
        <v>323</v>
      </c>
      <c r="AU309" s="161" t="s">
        <v>88</v>
      </c>
      <c r="AV309" s="13" t="s">
        <v>88</v>
      </c>
      <c r="AW309" s="13" t="s">
        <v>35</v>
      </c>
      <c r="AX309" s="13" t="s">
        <v>79</v>
      </c>
      <c r="AY309" s="161" t="s">
        <v>317</v>
      </c>
    </row>
    <row r="310" spans="2:51" s="14" customFormat="1" ht="11.25">
      <c r="B310" s="167"/>
      <c r="D310" s="154" t="s">
        <v>323</v>
      </c>
      <c r="E310" s="168" t="s">
        <v>1294</v>
      </c>
      <c r="F310" s="169" t="s">
        <v>333</v>
      </c>
      <c r="H310" s="170">
        <v>0.6</v>
      </c>
      <c r="I310" s="171"/>
      <c r="L310" s="167"/>
      <c r="M310" s="172"/>
      <c r="T310" s="173"/>
      <c r="AT310" s="168" t="s">
        <v>323</v>
      </c>
      <c r="AU310" s="168" t="s">
        <v>88</v>
      </c>
      <c r="AV310" s="14" t="s">
        <v>190</v>
      </c>
      <c r="AW310" s="14" t="s">
        <v>35</v>
      </c>
      <c r="AX310" s="14" t="s">
        <v>79</v>
      </c>
      <c r="AY310" s="168" t="s">
        <v>317</v>
      </c>
    </row>
    <row r="311" spans="2:51" s="13" customFormat="1" ht="11.25">
      <c r="B311" s="160"/>
      <c r="D311" s="154" t="s">
        <v>323</v>
      </c>
      <c r="E311" s="161" t="s">
        <v>1</v>
      </c>
      <c r="F311" s="162" t="s">
        <v>1295</v>
      </c>
      <c r="H311" s="163">
        <v>0.5</v>
      </c>
      <c r="I311" s="164"/>
      <c r="L311" s="160"/>
      <c r="M311" s="165"/>
      <c r="T311" s="166"/>
      <c r="AT311" s="161" t="s">
        <v>323</v>
      </c>
      <c r="AU311" s="161" t="s">
        <v>88</v>
      </c>
      <c r="AV311" s="13" t="s">
        <v>88</v>
      </c>
      <c r="AW311" s="13" t="s">
        <v>35</v>
      </c>
      <c r="AX311" s="13" t="s">
        <v>79</v>
      </c>
      <c r="AY311" s="161" t="s">
        <v>317</v>
      </c>
    </row>
    <row r="312" spans="2:51" s="14" customFormat="1" ht="11.25">
      <c r="B312" s="167"/>
      <c r="D312" s="154" t="s">
        <v>323</v>
      </c>
      <c r="E312" s="168" t="s">
        <v>1189</v>
      </c>
      <c r="F312" s="169" t="s">
        <v>333</v>
      </c>
      <c r="H312" s="170">
        <v>0.5</v>
      </c>
      <c r="I312" s="171"/>
      <c r="L312" s="167"/>
      <c r="M312" s="172"/>
      <c r="T312" s="173"/>
      <c r="AT312" s="168" t="s">
        <v>323</v>
      </c>
      <c r="AU312" s="168" t="s">
        <v>88</v>
      </c>
      <c r="AV312" s="14" t="s">
        <v>190</v>
      </c>
      <c r="AW312" s="14" t="s">
        <v>35</v>
      </c>
      <c r="AX312" s="14" t="s">
        <v>79</v>
      </c>
      <c r="AY312" s="168" t="s">
        <v>317</v>
      </c>
    </row>
    <row r="313" spans="2:51" s="13" customFormat="1" ht="11.25">
      <c r="B313" s="160"/>
      <c r="D313" s="154" t="s">
        <v>323</v>
      </c>
      <c r="E313" s="161" t="s">
        <v>1</v>
      </c>
      <c r="F313" s="162" t="s">
        <v>463</v>
      </c>
      <c r="H313" s="163">
        <v>2.2</v>
      </c>
      <c r="I313" s="164"/>
      <c r="L313" s="160"/>
      <c r="M313" s="165"/>
      <c r="T313" s="166"/>
      <c r="AT313" s="161" t="s">
        <v>323</v>
      </c>
      <c r="AU313" s="161" t="s">
        <v>88</v>
      </c>
      <c r="AV313" s="13" t="s">
        <v>88</v>
      </c>
      <c r="AW313" s="13" t="s">
        <v>35</v>
      </c>
      <c r="AX313" s="13" t="s">
        <v>79</v>
      </c>
      <c r="AY313" s="161" t="s">
        <v>317</v>
      </c>
    </row>
    <row r="314" spans="2:51" s="14" customFormat="1" ht="11.25">
      <c r="B314" s="167"/>
      <c r="D314" s="154" t="s">
        <v>323</v>
      </c>
      <c r="E314" s="168" t="s">
        <v>273</v>
      </c>
      <c r="F314" s="169" t="s">
        <v>333</v>
      </c>
      <c r="H314" s="170">
        <v>2.2</v>
      </c>
      <c r="I314" s="171"/>
      <c r="L314" s="167"/>
      <c r="M314" s="172"/>
      <c r="T314" s="173"/>
      <c r="AT314" s="168" t="s">
        <v>323</v>
      </c>
      <c r="AU314" s="168" t="s">
        <v>88</v>
      </c>
      <c r="AV314" s="14" t="s">
        <v>190</v>
      </c>
      <c r="AW314" s="14" t="s">
        <v>35</v>
      </c>
      <c r="AX314" s="14" t="s">
        <v>79</v>
      </c>
      <c r="AY314" s="168" t="s">
        <v>317</v>
      </c>
    </row>
    <row r="315" spans="2:51" s="13" customFormat="1" ht="11.25">
      <c r="B315" s="160"/>
      <c r="D315" s="154" t="s">
        <v>323</v>
      </c>
      <c r="E315" s="161" t="s">
        <v>1</v>
      </c>
      <c r="F315" s="162" t="s">
        <v>1296</v>
      </c>
      <c r="H315" s="163">
        <v>1.89</v>
      </c>
      <c r="I315" s="164"/>
      <c r="L315" s="160"/>
      <c r="M315" s="165"/>
      <c r="T315" s="166"/>
      <c r="AT315" s="161" t="s">
        <v>323</v>
      </c>
      <c r="AU315" s="161" t="s">
        <v>88</v>
      </c>
      <c r="AV315" s="13" t="s">
        <v>88</v>
      </c>
      <c r="AW315" s="13" t="s">
        <v>35</v>
      </c>
      <c r="AX315" s="13" t="s">
        <v>79</v>
      </c>
      <c r="AY315" s="161" t="s">
        <v>317</v>
      </c>
    </row>
    <row r="316" spans="2:51" s="14" customFormat="1" ht="11.25">
      <c r="B316" s="167"/>
      <c r="D316" s="154" t="s">
        <v>323</v>
      </c>
      <c r="E316" s="168" t="s">
        <v>1067</v>
      </c>
      <c r="F316" s="169" t="s">
        <v>333</v>
      </c>
      <c r="H316" s="170">
        <v>1.89</v>
      </c>
      <c r="I316" s="171"/>
      <c r="L316" s="167"/>
      <c r="M316" s="172"/>
      <c r="T316" s="173"/>
      <c r="AT316" s="168" t="s">
        <v>323</v>
      </c>
      <c r="AU316" s="168" t="s">
        <v>88</v>
      </c>
      <c r="AV316" s="14" t="s">
        <v>190</v>
      </c>
      <c r="AW316" s="14" t="s">
        <v>35</v>
      </c>
      <c r="AX316" s="14" t="s">
        <v>79</v>
      </c>
      <c r="AY316" s="168" t="s">
        <v>317</v>
      </c>
    </row>
    <row r="317" spans="2:51" s="13" customFormat="1" ht="11.25">
      <c r="B317" s="160"/>
      <c r="D317" s="154" t="s">
        <v>323</v>
      </c>
      <c r="E317" s="161" t="s">
        <v>1</v>
      </c>
      <c r="F317" s="162" t="s">
        <v>1297</v>
      </c>
      <c r="H317" s="163">
        <v>2.65</v>
      </c>
      <c r="I317" s="164"/>
      <c r="L317" s="160"/>
      <c r="M317" s="165"/>
      <c r="T317" s="166"/>
      <c r="AT317" s="161" t="s">
        <v>323</v>
      </c>
      <c r="AU317" s="161" t="s">
        <v>88</v>
      </c>
      <c r="AV317" s="13" t="s">
        <v>88</v>
      </c>
      <c r="AW317" s="13" t="s">
        <v>35</v>
      </c>
      <c r="AX317" s="13" t="s">
        <v>79</v>
      </c>
      <c r="AY317" s="161" t="s">
        <v>317</v>
      </c>
    </row>
    <row r="318" spans="2:51" s="14" customFormat="1" ht="11.25">
      <c r="B318" s="167"/>
      <c r="D318" s="154" t="s">
        <v>323</v>
      </c>
      <c r="E318" s="168" t="s">
        <v>1070</v>
      </c>
      <c r="F318" s="169" t="s">
        <v>333</v>
      </c>
      <c r="H318" s="170">
        <v>2.65</v>
      </c>
      <c r="I318" s="171"/>
      <c r="L318" s="167"/>
      <c r="M318" s="172"/>
      <c r="T318" s="173"/>
      <c r="AT318" s="168" t="s">
        <v>323</v>
      </c>
      <c r="AU318" s="168" t="s">
        <v>88</v>
      </c>
      <c r="AV318" s="14" t="s">
        <v>190</v>
      </c>
      <c r="AW318" s="14" t="s">
        <v>35</v>
      </c>
      <c r="AX318" s="14" t="s">
        <v>79</v>
      </c>
      <c r="AY318" s="168" t="s">
        <v>317</v>
      </c>
    </row>
    <row r="319" spans="2:51" s="13" customFormat="1" ht="11.25">
      <c r="B319" s="160"/>
      <c r="D319" s="154" t="s">
        <v>323</v>
      </c>
      <c r="E319" s="161" t="s">
        <v>1</v>
      </c>
      <c r="F319" s="162" t="s">
        <v>1298</v>
      </c>
      <c r="H319" s="163">
        <v>2.4</v>
      </c>
      <c r="I319" s="164"/>
      <c r="L319" s="160"/>
      <c r="M319" s="165"/>
      <c r="T319" s="166"/>
      <c r="AT319" s="161" t="s">
        <v>323</v>
      </c>
      <c r="AU319" s="161" t="s">
        <v>88</v>
      </c>
      <c r="AV319" s="13" t="s">
        <v>88</v>
      </c>
      <c r="AW319" s="13" t="s">
        <v>35</v>
      </c>
      <c r="AX319" s="13" t="s">
        <v>79</v>
      </c>
      <c r="AY319" s="161" t="s">
        <v>317</v>
      </c>
    </row>
    <row r="320" spans="2:51" s="14" customFormat="1" ht="11.25">
      <c r="B320" s="167"/>
      <c r="D320" s="154" t="s">
        <v>323</v>
      </c>
      <c r="E320" s="168" t="s">
        <v>1073</v>
      </c>
      <c r="F320" s="169" t="s">
        <v>333</v>
      </c>
      <c r="H320" s="170">
        <v>2.4</v>
      </c>
      <c r="I320" s="171"/>
      <c r="L320" s="167"/>
      <c r="M320" s="172"/>
      <c r="T320" s="173"/>
      <c r="AT320" s="168" t="s">
        <v>323</v>
      </c>
      <c r="AU320" s="168" t="s">
        <v>88</v>
      </c>
      <c r="AV320" s="14" t="s">
        <v>190</v>
      </c>
      <c r="AW320" s="14" t="s">
        <v>35</v>
      </c>
      <c r="AX320" s="14" t="s">
        <v>79</v>
      </c>
      <c r="AY320" s="168" t="s">
        <v>317</v>
      </c>
    </row>
    <row r="321" spans="2:51" s="15" customFormat="1" ht="11.25">
      <c r="B321" s="174"/>
      <c r="D321" s="154" t="s">
        <v>323</v>
      </c>
      <c r="E321" s="175" t="s">
        <v>1</v>
      </c>
      <c r="F321" s="176" t="s">
        <v>334</v>
      </c>
      <c r="H321" s="177">
        <v>11.04</v>
      </c>
      <c r="I321" s="178"/>
      <c r="L321" s="174"/>
      <c r="M321" s="179"/>
      <c r="T321" s="180"/>
      <c r="AT321" s="175" t="s">
        <v>323</v>
      </c>
      <c r="AU321" s="175" t="s">
        <v>88</v>
      </c>
      <c r="AV321" s="15" t="s">
        <v>219</v>
      </c>
      <c r="AW321" s="15" t="s">
        <v>35</v>
      </c>
      <c r="AX321" s="15" t="s">
        <v>79</v>
      </c>
      <c r="AY321" s="175" t="s">
        <v>317</v>
      </c>
    </row>
    <row r="322" spans="2:51" s="12" customFormat="1" ht="11.25">
      <c r="B322" s="153"/>
      <c r="D322" s="154" t="s">
        <v>323</v>
      </c>
      <c r="E322" s="155" t="s">
        <v>1</v>
      </c>
      <c r="F322" s="156" t="s">
        <v>583</v>
      </c>
      <c r="H322" s="155" t="s">
        <v>1</v>
      </c>
      <c r="I322" s="157"/>
      <c r="L322" s="153"/>
      <c r="M322" s="158"/>
      <c r="T322" s="159"/>
      <c r="AT322" s="155" t="s">
        <v>323</v>
      </c>
      <c r="AU322" s="155" t="s">
        <v>88</v>
      </c>
      <c r="AV322" s="12" t="s">
        <v>21</v>
      </c>
      <c r="AW322" s="12" t="s">
        <v>35</v>
      </c>
      <c r="AX322" s="12" t="s">
        <v>79</v>
      </c>
      <c r="AY322" s="155" t="s">
        <v>317</v>
      </c>
    </row>
    <row r="323" spans="2:51" s="12" customFormat="1" ht="11.25">
      <c r="B323" s="153"/>
      <c r="D323" s="154" t="s">
        <v>323</v>
      </c>
      <c r="E323" s="155" t="s">
        <v>1</v>
      </c>
      <c r="F323" s="156" t="s">
        <v>1204</v>
      </c>
      <c r="H323" s="155" t="s">
        <v>1</v>
      </c>
      <c r="I323" s="157"/>
      <c r="L323" s="153"/>
      <c r="M323" s="158"/>
      <c r="T323" s="159"/>
      <c r="AT323" s="155" t="s">
        <v>323</v>
      </c>
      <c r="AU323" s="155" t="s">
        <v>88</v>
      </c>
      <c r="AV323" s="12" t="s">
        <v>21</v>
      </c>
      <c r="AW323" s="12" t="s">
        <v>35</v>
      </c>
      <c r="AX323" s="12" t="s">
        <v>79</v>
      </c>
      <c r="AY323" s="155" t="s">
        <v>317</v>
      </c>
    </row>
    <row r="324" spans="2:51" s="13" customFormat="1" ht="11.25">
      <c r="B324" s="160"/>
      <c r="D324" s="154" t="s">
        <v>323</v>
      </c>
      <c r="E324" s="161" t="s">
        <v>1</v>
      </c>
      <c r="F324" s="162" t="s">
        <v>1299</v>
      </c>
      <c r="H324" s="163">
        <v>255.443</v>
      </c>
      <c r="I324" s="164"/>
      <c r="L324" s="160"/>
      <c r="M324" s="165"/>
      <c r="T324" s="166"/>
      <c r="AT324" s="161" t="s">
        <v>323</v>
      </c>
      <c r="AU324" s="161" t="s">
        <v>88</v>
      </c>
      <c r="AV324" s="13" t="s">
        <v>88</v>
      </c>
      <c r="AW324" s="13" t="s">
        <v>35</v>
      </c>
      <c r="AX324" s="13" t="s">
        <v>79</v>
      </c>
      <c r="AY324" s="161" t="s">
        <v>317</v>
      </c>
    </row>
    <row r="325" spans="2:51" s="13" customFormat="1" ht="22.5">
      <c r="B325" s="160"/>
      <c r="D325" s="154" t="s">
        <v>323</v>
      </c>
      <c r="E325" s="161" t="s">
        <v>1</v>
      </c>
      <c r="F325" s="162" t="s">
        <v>1300</v>
      </c>
      <c r="H325" s="163">
        <v>7.015</v>
      </c>
      <c r="I325" s="164"/>
      <c r="L325" s="160"/>
      <c r="M325" s="165"/>
      <c r="T325" s="166"/>
      <c r="AT325" s="161" t="s">
        <v>323</v>
      </c>
      <c r="AU325" s="161" t="s">
        <v>88</v>
      </c>
      <c r="AV325" s="13" t="s">
        <v>88</v>
      </c>
      <c r="AW325" s="13" t="s">
        <v>35</v>
      </c>
      <c r="AX325" s="13" t="s">
        <v>79</v>
      </c>
      <c r="AY325" s="161" t="s">
        <v>317</v>
      </c>
    </row>
    <row r="326" spans="2:51" s="14" customFormat="1" ht="11.25">
      <c r="B326" s="167"/>
      <c r="D326" s="154" t="s">
        <v>323</v>
      </c>
      <c r="E326" s="168" t="s">
        <v>1</v>
      </c>
      <c r="F326" s="169" t="s">
        <v>333</v>
      </c>
      <c r="H326" s="170">
        <v>262.458</v>
      </c>
      <c r="I326" s="171"/>
      <c r="L326" s="167"/>
      <c r="M326" s="172"/>
      <c r="T326" s="173"/>
      <c r="AT326" s="168" t="s">
        <v>323</v>
      </c>
      <c r="AU326" s="168" t="s">
        <v>88</v>
      </c>
      <c r="AV326" s="14" t="s">
        <v>190</v>
      </c>
      <c r="AW326" s="14" t="s">
        <v>35</v>
      </c>
      <c r="AX326" s="14" t="s">
        <v>79</v>
      </c>
      <c r="AY326" s="168" t="s">
        <v>317</v>
      </c>
    </row>
    <row r="327" spans="2:51" s="12" customFormat="1" ht="11.25">
      <c r="B327" s="153"/>
      <c r="D327" s="154" t="s">
        <v>323</v>
      </c>
      <c r="E327" s="155" t="s">
        <v>1</v>
      </c>
      <c r="F327" s="156" t="s">
        <v>481</v>
      </c>
      <c r="H327" s="155" t="s">
        <v>1</v>
      </c>
      <c r="I327" s="157"/>
      <c r="L327" s="153"/>
      <c r="M327" s="158"/>
      <c r="T327" s="159"/>
      <c r="AT327" s="155" t="s">
        <v>323</v>
      </c>
      <c r="AU327" s="155" t="s">
        <v>88</v>
      </c>
      <c r="AV327" s="12" t="s">
        <v>21</v>
      </c>
      <c r="AW327" s="12" t="s">
        <v>35</v>
      </c>
      <c r="AX327" s="12" t="s">
        <v>79</v>
      </c>
      <c r="AY327" s="155" t="s">
        <v>317</v>
      </c>
    </row>
    <row r="328" spans="2:51" s="13" customFormat="1" ht="11.25">
      <c r="B328" s="160"/>
      <c r="D328" s="154" t="s">
        <v>323</v>
      </c>
      <c r="E328" s="161" t="s">
        <v>1</v>
      </c>
      <c r="F328" s="162" t="s">
        <v>1301</v>
      </c>
      <c r="H328" s="163">
        <v>-0.5</v>
      </c>
      <c r="I328" s="164"/>
      <c r="L328" s="160"/>
      <c r="M328" s="165"/>
      <c r="T328" s="166"/>
      <c r="AT328" s="161" t="s">
        <v>323</v>
      </c>
      <c r="AU328" s="161" t="s">
        <v>88</v>
      </c>
      <c r="AV328" s="13" t="s">
        <v>88</v>
      </c>
      <c r="AW328" s="13" t="s">
        <v>35</v>
      </c>
      <c r="AX328" s="13" t="s">
        <v>79</v>
      </c>
      <c r="AY328" s="161" t="s">
        <v>317</v>
      </c>
    </row>
    <row r="329" spans="2:51" s="13" customFormat="1" ht="11.25">
      <c r="B329" s="160"/>
      <c r="D329" s="154" t="s">
        <v>323</v>
      </c>
      <c r="E329" s="161" t="s">
        <v>1</v>
      </c>
      <c r="F329" s="162" t="s">
        <v>1302</v>
      </c>
      <c r="H329" s="163">
        <v>-14.166</v>
      </c>
      <c r="I329" s="164"/>
      <c r="L329" s="160"/>
      <c r="M329" s="165"/>
      <c r="T329" s="166"/>
      <c r="AT329" s="161" t="s">
        <v>323</v>
      </c>
      <c r="AU329" s="161" t="s">
        <v>88</v>
      </c>
      <c r="AV329" s="13" t="s">
        <v>88</v>
      </c>
      <c r="AW329" s="13" t="s">
        <v>35</v>
      </c>
      <c r="AX329" s="13" t="s">
        <v>79</v>
      </c>
      <c r="AY329" s="161" t="s">
        <v>317</v>
      </c>
    </row>
    <row r="330" spans="2:51" s="14" customFormat="1" ht="11.25">
      <c r="B330" s="167"/>
      <c r="D330" s="154" t="s">
        <v>323</v>
      </c>
      <c r="E330" s="168" t="s">
        <v>1</v>
      </c>
      <c r="F330" s="169" t="s">
        <v>333</v>
      </c>
      <c r="H330" s="170">
        <v>-14.666</v>
      </c>
      <c r="I330" s="171"/>
      <c r="L330" s="167"/>
      <c r="M330" s="172"/>
      <c r="T330" s="173"/>
      <c r="AT330" s="168" t="s">
        <v>323</v>
      </c>
      <c r="AU330" s="168" t="s">
        <v>88</v>
      </c>
      <c r="AV330" s="14" t="s">
        <v>190</v>
      </c>
      <c r="AW330" s="14" t="s">
        <v>35</v>
      </c>
      <c r="AX330" s="14" t="s">
        <v>79</v>
      </c>
      <c r="AY330" s="168" t="s">
        <v>317</v>
      </c>
    </row>
    <row r="331" spans="2:51" s="15" customFormat="1" ht="11.25">
      <c r="B331" s="174"/>
      <c r="D331" s="154" t="s">
        <v>323</v>
      </c>
      <c r="E331" s="175" t="s">
        <v>105</v>
      </c>
      <c r="F331" s="176" t="s">
        <v>334</v>
      </c>
      <c r="H331" s="177">
        <v>247.792</v>
      </c>
      <c r="I331" s="178"/>
      <c r="L331" s="174"/>
      <c r="M331" s="179"/>
      <c r="T331" s="180"/>
      <c r="AT331" s="175" t="s">
        <v>323</v>
      </c>
      <c r="AU331" s="175" t="s">
        <v>88</v>
      </c>
      <c r="AV331" s="15" t="s">
        <v>219</v>
      </c>
      <c r="AW331" s="15" t="s">
        <v>35</v>
      </c>
      <c r="AX331" s="15" t="s">
        <v>79</v>
      </c>
      <c r="AY331" s="175" t="s">
        <v>317</v>
      </c>
    </row>
    <row r="332" spans="2:51" s="12" customFormat="1" ht="11.25">
      <c r="B332" s="153"/>
      <c r="D332" s="154" t="s">
        <v>323</v>
      </c>
      <c r="E332" s="155" t="s">
        <v>1</v>
      </c>
      <c r="F332" s="156" t="s">
        <v>485</v>
      </c>
      <c r="H332" s="155" t="s">
        <v>1</v>
      </c>
      <c r="I332" s="157"/>
      <c r="L332" s="153"/>
      <c r="M332" s="158"/>
      <c r="T332" s="159"/>
      <c r="AT332" s="155" t="s">
        <v>323</v>
      </c>
      <c r="AU332" s="155" t="s">
        <v>88</v>
      </c>
      <c r="AV332" s="12" t="s">
        <v>21</v>
      </c>
      <c r="AW332" s="12" t="s">
        <v>35</v>
      </c>
      <c r="AX332" s="12" t="s">
        <v>79</v>
      </c>
      <c r="AY332" s="155" t="s">
        <v>317</v>
      </c>
    </row>
    <row r="333" spans="2:51" s="13" customFormat="1" ht="11.25">
      <c r="B333" s="160"/>
      <c r="D333" s="154" t="s">
        <v>323</v>
      </c>
      <c r="E333" s="161" t="s">
        <v>1</v>
      </c>
      <c r="F333" s="162" t="s">
        <v>486</v>
      </c>
      <c r="H333" s="163">
        <v>111.506</v>
      </c>
      <c r="I333" s="164"/>
      <c r="L333" s="160"/>
      <c r="M333" s="165"/>
      <c r="T333" s="166"/>
      <c r="AT333" s="161" t="s">
        <v>323</v>
      </c>
      <c r="AU333" s="161" t="s">
        <v>88</v>
      </c>
      <c r="AV333" s="13" t="s">
        <v>88</v>
      </c>
      <c r="AW333" s="13" t="s">
        <v>35</v>
      </c>
      <c r="AX333" s="13" t="s">
        <v>79</v>
      </c>
      <c r="AY333" s="161" t="s">
        <v>317</v>
      </c>
    </row>
    <row r="334" spans="2:51" s="14" customFormat="1" ht="11.25">
      <c r="B334" s="167"/>
      <c r="D334" s="154" t="s">
        <v>323</v>
      </c>
      <c r="E334" s="168" t="s">
        <v>109</v>
      </c>
      <c r="F334" s="169" t="s">
        <v>333</v>
      </c>
      <c r="H334" s="170">
        <v>111.506</v>
      </c>
      <c r="I334" s="171"/>
      <c r="L334" s="167"/>
      <c r="M334" s="172"/>
      <c r="T334" s="173"/>
      <c r="AT334" s="168" t="s">
        <v>323</v>
      </c>
      <c r="AU334" s="168" t="s">
        <v>88</v>
      </c>
      <c r="AV334" s="14" t="s">
        <v>190</v>
      </c>
      <c r="AW334" s="14" t="s">
        <v>35</v>
      </c>
      <c r="AX334" s="14" t="s">
        <v>21</v>
      </c>
      <c r="AY334" s="168" t="s">
        <v>317</v>
      </c>
    </row>
    <row r="335" spans="2:65" s="1" customFormat="1" ht="33" customHeight="1">
      <c r="B335" s="32"/>
      <c r="C335" s="139" t="s">
        <v>492</v>
      </c>
      <c r="D335" s="139" t="s">
        <v>319</v>
      </c>
      <c r="E335" s="140" t="s">
        <v>488</v>
      </c>
      <c r="F335" s="141" t="s">
        <v>489</v>
      </c>
      <c r="G335" s="142" t="s">
        <v>107</v>
      </c>
      <c r="H335" s="143">
        <v>123.896</v>
      </c>
      <c r="I335" s="144"/>
      <c r="J335" s="145">
        <f>ROUND(I335*H335,1)</f>
        <v>0</v>
      </c>
      <c r="K335" s="146"/>
      <c r="L335" s="32"/>
      <c r="M335" s="147" t="s">
        <v>1</v>
      </c>
      <c r="N335" s="148" t="s">
        <v>44</v>
      </c>
      <c r="P335" s="149">
        <f>O335*H335</f>
        <v>0</v>
      </c>
      <c r="Q335" s="149">
        <v>0</v>
      </c>
      <c r="R335" s="149">
        <f>Q335*H335</f>
        <v>0</v>
      </c>
      <c r="S335" s="149">
        <v>0</v>
      </c>
      <c r="T335" s="150">
        <f>S335*H335</f>
        <v>0</v>
      </c>
      <c r="AR335" s="151" t="s">
        <v>219</v>
      </c>
      <c r="AT335" s="151" t="s">
        <v>319</v>
      </c>
      <c r="AU335" s="151" t="s">
        <v>88</v>
      </c>
      <c r="AY335" s="17" t="s">
        <v>317</v>
      </c>
      <c r="BE335" s="152">
        <f>IF(N335="základní",J335,0)</f>
        <v>0</v>
      </c>
      <c r="BF335" s="152">
        <f>IF(N335="snížená",J335,0)</f>
        <v>0</v>
      </c>
      <c r="BG335" s="152">
        <f>IF(N335="zákl. přenesená",J335,0)</f>
        <v>0</v>
      </c>
      <c r="BH335" s="152">
        <f>IF(N335="sníž. přenesená",J335,0)</f>
        <v>0</v>
      </c>
      <c r="BI335" s="152">
        <f>IF(N335="nulová",J335,0)</f>
        <v>0</v>
      </c>
      <c r="BJ335" s="17" t="s">
        <v>21</v>
      </c>
      <c r="BK335" s="152">
        <f>ROUND(I335*H335,1)</f>
        <v>0</v>
      </c>
      <c r="BL335" s="17" t="s">
        <v>219</v>
      </c>
      <c r="BM335" s="151" t="s">
        <v>490</v>
      </c>
    </row>
    <row r="336" spans="2:51" s="12" customFormat="1" ht="11.25">
      <c r="B336" s="153"/>
      <c r="D336" s="154" t="s">
        <v>323</v>
      </c>
      <c r="E336" s="155" t="s">
        <v>1</v>
      </c>
      <c r="F336" s="156" t="s">
        <v>1303</v>
      </c>
      <c r="H336" s="155" t="s">
        <v>1</v>
      </c>
      <c r="I336" s="157"/>
      <c r="L336" s="153"/>
      <c r="M336" s="158"/>
      <c r="T336" s="159"/>
      <c r="AT336" s="155" t="s">
        <v>323</v>
      </c>
      <c r="AU336" s="155" t="s">
        <v>88</v>
      </c>
      <c r="AV336" s="12" t="s">
        <v>21</v>
      </c>
      <c r="AW336" s="12" t="s">
        <v>35</v>
      </c>
      <c r="AX336" s="12" t="s">
        <v>79</v>
      </c>
      <c r="AY336" s="155" t="s">
        <v>317</v>
      </c>
    </row>
    <row r="337" spans="2:51" s="13" customFormat="1" ht="11.25">
      <c r="B337" s="160"/>
      <c r="D337" s="154" t="s">
        <v>323</v>
      </c>
      <c r="E337" s="161" t="s">
        <v>1</v>
      </c>
      <c r="F337" s="162" t="s">
        <v>457</v>
      </c>
      <c r="H337" s="163">
        <v>123.896</v>
      </c>
      <c r="I337" s="164"/>
      <c r="L337" s="160"/>
      <c r="M337" s="165"/>
      <c r="T337" s="166"/>
      <c r="AT337" s="161" t="s">
        <v>323</v>
      </c>
      <c r="AU337" s="161" t="s">
        <v>88</v>
      </c>
      <c r="AV337" s="13" t="s">
        <v>88</v>
      </c>
      <c r="AW337" s="13" t="s">
        <v>35</v>
      </c>
      <c r="AX337" s="13" t="s">
        <v>79</v>
      </c>
      <c r="AY337" s="161" t="s">
        <v>317</v>
      </c>
    </row>
    <row r="338" spans="2:51" s="15" customFormat="1" ht="11.25">
      <c r="B338" s="174"/>
      <c r="D338" s="154" t="s">
        <v>323</v>
      </c>
      <c r="E338" s="175" t="s">
        <v>113</v>
      </c>
      <c r="F338" s="176" t="s">
        <v>334</v>
      </c>
      <c r="H338" s="177">
        <v>123.896</v>
      </c>
      <c r="I338" s="178"/>
      <c r="L338" s="174"/>
      <c r="M338" s="179"/>
      <c r="T338" s="180"/>
      <c r="AT338" s="175" t="s">
        <v>323</v>
      </c>
      <c r="AU338" s="175" t="s">
        <v>88</v>
      </c>
      <c r="AV338" s="15" t="s">
        <v>219</v>
      </c>
      <c r="AW338" s="15" t="s">
        <v>35</v>
      </c>
      <c r="AX338" s="15" t="s">
        <v>21</v>
      </c>
      <c r="AY338" s="175" t="s">
        <v>317</v>
      </c>
    </row>
    <row r="339" spans="2:65" s="1" customFormat="1" ht="33" customHeight="1">
      <c r="B339" s="32"/>
      <c r="C339" s="139" t="s">
        <v>498</v>
      </c>
      <c r="D339" s="139" t="s">
        <v>319</v>
      </c>
      <c r="E339" s="140" t="s">
        <v>493</v>
      </c>
      <c r="F339" s="141" t="s">
        <v>494</v>
      </c>
      <c r="G339" s="142" t="s">
        <v>107</v>
      </c>
      <c r="H339" s="143">
        <v>12.39</v>
      </c>
      <c r="I339" s="144"/>
      <c r="J339" s="145">
        <f>ROUND(I339*H339,1)</f>
        <v>0</v>
      </c>
      <c r="K339" s="146"/>
      <c r="L339" s="32"/>
      <c r="M339" s="147" t="s">
        <v>1</v>
      </c>
      <c r="N339" s="148" t="s">
        <v>44</v>
      </c>
      <c r="P339" s="149">
        <f>O339*H339</f>
        <v>0</v>
      </c>
      <c r="Q339" s="149">
        <v>0</v>
      </c>
      <c r="R339" s="149">
        <f>Q339*H339</f>
        <v>0</v>
      </c>
      <c r="S339" s="149">
        <v>0</v>
      </c>
      <c r="T339" s="150">
        <f>S339*H339</f>
        <v>0</v>
      </c>
      <c r="AR339" s="151" t="s">
        <v>219</v>
      </c>
      <c r="AT339" s="151" t="s">
        <v>319</v>
      </c>
      <c r="AU339" s="151" t="s">
        <v>88</v>
      </c>
      <c r="AY339" s="17" t="s">
        <v>317</v>
      </c>
      <c r="BE339" s="152">
        <f>IF(N339="základní",J339,0)</f>
        <v>0</v>
      </c>
      <c r="BF339" s="152">
        <f>IF(N339="snížená",J339,0)</f>
        <v>0</v>
      </c>
      <c r="BG339" s="152">
        <f>IF(N339="zákl. přenesená",J339,0)</f>
        <v>0</v>
      </c>
      <c r="BH339" s="152">
        <f>IF(N339="sníž. přenesená",J339,0)</f>
        <v>0</v>
      </c>
      <c r="BI339" s="152">
        <f>IF(N339="nulová",J339,0)</f>
        <v>0</v>
      </c>
      <c r="BJ339" s="17" t="s">
        <v>21</v>
      </c>
      <c r="BK339" s="152">
        <f>ROUND(I339*H339,1)</f>
        <v>0</v>
      </c>
      <c r="BL339" s="17" t="s">
        <v>219</v>
      </c>
      <c r="BM339" s="151" t="s">
        <v>495</v>
      </c>
    </row>
    <row r="340" spans="2:51" s="12" customFormat="1" ht="11.25">
      <c r="B340" s="153"/>
      <c r="D340" s="154" t="s">
        <v>323</v>
      </c>
      <c r="E340" s="155" t="s">
        <v>1</v>
      </c>
      <c r="F340" s="156" t="s">
        <v>1304</v>
      </c>
      <c r="H340" s="155" t="s">
        <v>1</v>
      </c>
      <c r="I340" s="157"/>
      <c r="L340" s="153"/>
      <c r="M340" s="158"/>
      <c r="T340" s="159"/>
      <c r="AT340" s="155" t="s">
        <v>323</v>
      </c>
      <c r="AU340" s="155" t="s">
        <v>88</v>
      </c>
      <c r="AV340" s="12" t="s">
        <v>21</v>
      </c>
      <c r="AW340" s="12" t="s">
        <v>35</v>
      </c>
      <c r="AX340" s="12" t="s">
        <v>79</v>
      </c>
      <c r="AY340" s="155" t="s">
        <v>317</v>
      </c>
    </row>
    <row r="341" spans="2:51" s="13" customFormat="1" ht="11.25">
      <c r="B341" s="160"/>
      <c r="D341" s="154" t="s">
        <v>323</v>
      </c>
      <c r="E341" s="161" t="s">
        <v>1</v>
      </c>
      <c r="F341" s="162" t="s">
        <v>1305</v>
      </c>
      <c r="H341" s="163">
        <v>12.39</v>
      </c>
      <c r="I341" s="164"/>
      <c r="L341" s="160"/>
      <c r="M341" s="165"/>
      <c r="T341" s="166"/>
      <c r="AT341" s="161" t="s">
        <v>323</v>
      </c>
      <c r="AU341" s="161" t="s">
        <v>88</v>
      </c>
      <c r="AV341" s="13" t="s">
        <v>88</v>
      </c>
      <c r="AW341" s="13" t="s">
        <v>35</v>
      </c>
      <c r="AX341" s="13" t="s">
        <v>79</v>
      </c>
      <c r="AY341" s="161" t="s">
        <v>317</v>
      </c>
    </row>
    <row r="342" spans="2:51" s="15" customFormat="1" ht="11.25">
      <c r="B342" s="174"/>
      <c r="D342" s="154" t="s">
        <v>323</v>
      </c>
      <c r="E342" s="175" t="s">
        <v>116</v>
      </c>
      <c r="F342" s="176" t="s">
        <v>334</v>
      </c>
      <c r="H342" s="177">
        <v>12.39</v>
      </c>
      <c r="I342" s="178"/>
      <c r="L342" s="174"/>
      <c r="M342" s="179"/>
      <c r="T342" s="180"/>
      <c r="AT342" s="175" t="s">
        <v>323</v>
      </c>
      <c r="AU342" s="175" t="s">
        <v>88</v>
      </c>
      <c r="AV342" s="15" t="s">
        <v>219</v>
      </c>
      <c r="AW342" s="15" t="s">
        <v>35</v>
      </c>
      <c r="AX342" s="15" t="s">
        <v>21</v>
      </c>
      <c r="AY342" s="175" t="s">
        <v>317</v>
      </c>
    </row>
    <row r="343" spans="2:65" s="1" customFormat="1" ht="24.2" customHeight="1">
      <c r="B343" s="32"/>
      <c r="C343" s="139" t="s">
        <v>503</v>
      </c>
      <c r="D343" s="139" t="s">
        <v>319</v>
      </c>
      <c r="E343" s="140" t="s">
        <v>504</v>
      </c>
      <c r="F343" s="141" t="s">
        <v>505</v>
      </c>
      <c r="G343" s="142" t="s">
        <v>506</v>
      </c>
      <c r="H343" s="143">
        <v>16</v>
      </c>
      <c r="I343" s="144"/>
      <c r="J343" s="145">
        <f>ROUND(I343*H343,1)</f>
        <v>0</v>
      </c>
      <c r="K343" s="146"/>
      <c r="L343" s="32"/>
      <c r="M343" s="147" t="s">
        <v>1</v>
      </c>
      <c r="N343" s="148" t="s">
        <v>44</v>
      </c>
      <c r="P343" s="149">
        <f>O343*H343</f>
        <v>0</v>
      </c>
      <c r="Q343" s="149">
        <v>0</v>
      </c>
      <c r="R343" s="149">
        <f>Q343*H343</f>
        <v>0</v>
      </c>
      <c r="S343" s="149">
        <v>0</v>
      </c>
      <c r="T343" s="150">
        <f>S343*H343</f>
        <v>0</v>
      </c>
      <c r="AR343" s="151" t="s">
        <v>219</v>
      </c>
      <c r="AT343" s="151" t="s">
        <v>319</v>
      </c>
      <c r="AU343" s="151" t="s">
        <v>88</v>
      </c>
      <c r="AY343" s="17" t="s">
        <v>317</v>
      </c>
      <c r="BE343" s="152">
        <f>IF(N343="základní",J343,0)</f>
        <v>0</v>
      </c>
      <c r="BF343" s="152">
        <f>IF(N343="snížená",J343,0)</f>
        <v>0</v>
      </c>
      <c r="BG343" s="152">
        <f>IF(N343="zákl. přenesená",J343,0)</f>
        <v>0</v>
      </c>
      <c r="BH343" s="152">
        <f>IF(N343="sníž. přenesená",J343,0)</f>
        <v>0</v>
      </c>
      <c r="BI343" s="152">
        <f>IF(N343="nulová",J343,0)</f>
        <v>0</v>
      </c>
      <c r="BJ343" s="17" t="s">
        <v>21</v>
      </c>
      <c r="BK343" s="152">
        <f>ROUND(I343*H343,1)</f>
        <v>0</v>
      </c>
      <c r="BL343" s="17" t="s">
        <v>219</v>
      </c>
      <c r="BM343" s="151" t="s">
        <v>1306</v>
      </c>
    </row>
    <row r="344" spans="2:51" s="12" customFormat="1" ht="11.25">
      <c r="B344" s="153"/>
      <c r="D344" s="154" t="s">
        <v>323</v>
      </c>
      <c r="E344" s="155" t="s">
        <v>1</v>
      </c>
      <c r="F344" s="156" t="s">
        <v>1307</v>
      </c>
      <c r="H344" s="155" t="s">
        <v>1</v>
      </c>
      <c r="I344" s="157"/>
      <c r="L344" s="153"/>
      <c r="M344" s="158"/>
      <c r="T344" s="159"/>
      <c r="AT344" s="155" t="s">
        <v>323</v>
      </c>
      <c r="AU344" s="155" t="s">
        <v>88</v>
      </c>
      <c r="AV344" s="12" t="s">
        <v>21</v>
      </c>
      <c r="AW344" s="12" t="s">
        <v>35</v>
      </c>
      <c r="AX344" s="12" t="s">
        <v>79</v>
      </c>
      <c r="AY344" s="155" t="s">
        <v>317</v>
      </c>
    </row>
    <row r="345" spans="2:51" s="13" customFormat="1" ht="11.25">
      <c r="B345" s="160"/>
      <c r="D345" s="154" t="s">
        <v>323</v>
      </c>
      <c r="E345" s="161" t="s">
        <v>1</v>
      </c>
      <c r="F345" s="162" t="s">
        <v>458</v>
      </c>
      <c r="H345" s="163">
        <v>16</v>
      </c>
      <c r="I345" s="164"/>
      <c r="L345" s="160"/>
      <c r="M345" s="165"/>
      <c r="T345" s="166"/>
      <c r="AT345" s="161" t="s">
        <v>323</v>
      </c>
      <c r="AU345" s="161" t="s">
        <v>88</v>
      </c>
      <c r="AV345" s="13" t="s">
        <v>88</v>
      </c>
      <c r="AW345" s="13" t="s">
        <v>35</v>
      </c>
      <c r="AX345" s="13" t="s">
        <v>79</v>
      </c>
      <c r="AY345" s="161" t="s">
        <v>317</v>
      </c>
    </row>
    <row r="346" spans="2:51" s="15" customFormat="1" ht="11.25">
      <c r="B346" s="174"/>
      <c r="D346" s="154" t="s">
        <v>323</v>
      </c>
      <c r="E346" s="175" t="s">
        <v>1</v>
      </c>
      <c r="F346" s="176" t="s">
        <v>334</v>
      </c>
      <c r="H346" s="177">
        <v>16</v>
      </c>
      <c r="I346" s="178"/>
      <c r="L346" s="174"/>
      <c r="M346" s="179"/>
      <c r="T346" s="180"/>
      <c r="AT346" s="175" t="s">
        <v>323</v>
      </c>
      <c r="AU346" s="175" t="s">
        <v>88</v>
      </c>
      <c r="AV346" s="15" t="s">
        <v>219</v>
      </c>
      <c r="AW346" s="15" t="s">
        <v>35</v>
      </c>
      <c r="AX346" s="15" t="s">
        <v>21</v>
      </c>
      <c r="AY346" s="175" t="s">
        <v>317</v>
      </c>
    </row>
    <row r="347" spans="2:65" s="1" customFormat="1" ht="44.25" customHeight="1">
      <c r="B347" s="32"/>
      <c r="C347" s="139" t="s">
        <v>7</v>
      </c>
      <c r="D347" s="139" t="s">
        <v>319</v>
      </c>
      <c r="E347" s="140" t="s">
        <v>1308</v>
      </c>
      <c r="F347" s="141" t="s">
        <v>1309</v>
      </c>
      <c r="G347" s="142" t="s">
        <v>172</v>
      </c>
      <c r="H347" s="143">
        <v>6.42</v>
      </c>
      <c r="I347" s="144"/>
      <c r="J347" s="145">
        <f>ROUND(I347*H347,1)</f>
        <v>0</v>
      </c>
      <c r="K347" s="146"/>
      <c r="L347" s="32"/>
      <c r="M347" s="147" t="s">
        <v>1</v>
      </c>
      <c r="N347" s="148" t="s">
        <v>44</v>
      </c>
      <c r="P347" s="149">
        <f>O347*H347</f>
        <v>0</v>
      </c>
      <c r="Q347" s="149">
        <v>0.0044</v>
      </c>
      <c r="R347" s="149">
        <f>Q347*H347</f>
        <v>0.028248000000000002</v>
      </c>
      <c r="S347" s="149">
        <v>0</v>
      </c>
      <c r="T347" s="150">
        <f>S347*H347</f>
        <v>0</v>
      </c>
      <c r="AR347" s="151" t="s">
        <v>219</v>
      </c>
      <c r="AT347" s="151" t="s">
        <v>319</v>
      </c>
      <c r="AU347" s="151" t="s">
        <v>88</v>
      </c>
      <c r="AY347" s="17" t="s">
        <v>317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7" t="s">
        <v>21</v>
      </c>
      <c r="BK347" s="152">
        <f>ROUND(I347*H347,1)</f>
        <v>0</v>
      </c>
      <c r="BL347" s="17" t="s">
        <v>219</v>
      </c>
      <c r="BM347" s="151" t="s">
        <v>1310</v>
      </c>
    </row>
    <row r="348" spans="2:51" s="12" customFormat="1" ht="11.25">
      <c r="B348" s="153"/>
      <c r="D348" s="154" t="s">
        <v>323</v>
      </c>
      <c r="E348" s="155" t="s">
        <v>1</v>
      </c>
      <c r="F348" s="156" t="s">
        <v>1311</v>
      </c>
      <c r="H348" s="155" t="s">
        <v>1</v>
      </c>
      <c r="I348" s="157"/>
      <c r="L348" s="153"/>
      <c r="M348" s="158"/>
      <c r="T348" s="159"/>
      <c r="AT348" s="155" t="s">
        <v>323</v>
      </c>
      <c r="AU348" s="155" t="s">
        <v>88</v>
      </c>
      <c r="AV348" s="12" t="s">
        <v>21</v>
      </c>
      <c r="AW348" s="12" t="s">
        <v>35</v>
      </c>
      <c r="AX348" s="12" t="s">
        <v>79</v>
      </c>
      <c r="AY348" s="155" t="s">
        <v>317</v>
      </c>
    </row>
    <row r="349" spans="2:51" s="13" customFormat="1" ht="11.25">
      <c r="B349" s="160"/>
      <c r="D349" s="154" t="s">
        <v>323</v>
      </c>
      <c r="E349" s="161" t="s">
        <v>1</v>
      </c>
      <c r="F349" s="162" t="s">
        <v>1127</v>
      </c>
      <c r="H349" s="163">
        <v>6.42</v>
      </c>
      <c r="I349" s="164"/>
      <c r="L349" s="160"/>
      <c r="M349" s="165"/>
      <c r="T349" s="166"/>
      <c r="AT349" s="161" t="s">
        <v>323</v>
      </c>
      <c r="AU349" s="161" t="s">
        <v>88</v>
      </c>
      <c r="AV349" s="13" t="s">
        <v>88</v>
      </c>
      <c r="AW349" s="13" t="s">
        <v>35</v>
      </c>
      <c r="AX349" s="13" t="s">
        <v>79</v>
      </c>
      <c r="AY349" s="161" t="s">
        <v>317</v>
      </c>
    </row>
    <row r="350" spans="2:51" s="15" customFormat="1" ht="11.25">
      <c r="B350" s="174"/>
      <c r="D350" s="154" t="s">
        <v>323</v>
      </c>
      <c r="E350" s="175" t="s">
        <v>1</v>
      </c>
      <c r="F350" s="176" t="s">
        <v>334</v>
      </c>
      <c r="H350" s="177">
        <v>6.42</v>
      </c>
      <c r="I350" s="178"/>
      <c r="L350" s="174"/>
      <c r="M350" s="179"/>
      <c r="T350" s="180"/>
      <c r="AT350" s="175" t="s">
        <v>323</v>
      </c>
      <c r="AU350" s="175" t="s">
        <v>88</v>
      </c>
      <c r="AV350" s="15" t="s">
        <v>219</v>
      </c>
      <c r="AW350" s="15" t="s">
        <v>35</v>
      </c>
      <c r="AX350" s="15" t="s">
        <v>21</v>
      </c>
      <c r="AY350" s="175" t="s">
        <v>317</v>
      </c>
    </row>
    <row r="351" spans="2:65" s="1" customFormat="1" ht="44.25" customHeight="1">
      <c r="B351" s="32"/>
      <c r="C351" s="139" t="s">
        <v>519</v>
      </c>
      <c r="D351" s="139" t="s">
        <v>319</v>
      </c>
      <c r="E351" s="140" t="s">
        <v>1312</v>
      </c>
      <c r="F351" s="141" t="s">
        <v>1313</v>
      </c>
      <c r="G351" s="142" t="s">
        <v>172</v>
      </c>
      <c r="H351" s="143">
        <v>267.51</v>
      </c>
      <c r="I351" s="144"/>
      <c r="J351" s="145">
        <f>ROUND(I351*H351,1)</f>
        <v>0</v>
      </c>
      <c r="K351" s="146"/>
      <c r="L351" s="32"/>
      <c r="M351" s="147" t="s">
        <v>1</v>
      </c>
      <c r="N351" s="148" t="s">
        <v>44</v>
      </c>
      <c r="P351" s="149">
        <f>O351*H351</f>
        <v>0</v>
      </c>
      <c r="Q351" s="149">
        <v>0.0018</v>
      </c>
      <c r="R351" s="149">
        <f>Q351*H351</f>
        <v>0.48151799999999995</v>
      </c>
      <c r="S351" s="149">
        <v>0</v>
      </c>
      <c r="T351" s="150">
        <f>S351*H351</f>
        <v>0</v>
      </c>
      <c r="AR351" s="151" t="s">
        <v>219</v>
      </c>
      <c r="AT351" s="151" t="s">
        <v>319</v>
      </c>
      <c r="AU351" s="151" t="s">
        <v>88</v>
      </c>
      <c r="AY351" s="17" t="s">
        <v>317</v>
      </c>
      <c r="BE351" s="152">
        <f>IF(N351="základní",J351,0)</f>
        <v>0</v>
      </c>
      <c r="BF351" s="152">
        <f>IF(N351="snížená",J351,0)</f>
        <v>0</v>
      </c>
      <c r="BG351" s="152">
        <f>IF(N351="zákl. přenesená",J351,0)</f>
        <v>0</v>
      </c>
      <c r="BH351" s="152">
        <f>IF(N351="sníž. přenesená",J351,0)</f>
        <v>0</v>
      </c>
      <c r="BI351" s="152">
        <f>IF(N351="nulová",J351,0)</f>
        <v>0</v>
      </c>
      <c r="BJ351" s="17" t="s">
        <v>21</v>
      </c>
      <c r="BK351" s="152">
        <f>ROUND(I351*H351,1)</f>
        <v>0</v>
      </c>
      <c r="BL351" s="17" t="s">
        <v>219</v>
      </c>
      <c r="BM351" s="151" t="s">
        <v>1314</v>
      </c>
    </row>
    <row r="352" spans="2:51" s="12" customFormat="1" ht="11.25">
      <c r="B352" s="153"/>
      <c r="D352" s="154" t="s">
        <v>323</v>
      </c>
      <c r="E352" s="155" t="s">
        <v>1</v>
      </c>
      <c r="F352" s="156" t="s">
        <v>1315</v>
      </c>
      <c r="H352" s="155" t="s">
        <v>1</v>
      </c>
      <c r="I352" s="157"/>
      <c r="L352" s="153"/>
      <c r="M352" s="158"/>
      <c r="T352" s="159"/>
      <c r="AT352" s="155" t="s">
        <v>323</v>
      </c>
      <c r="AU352" s="155" t="s">
        <v>88</v>
      </c>
      <c r="AV352" s="12" t="s">
        <v>21</v>
      </c>
      <c r="AW352" s="12" t="s">
        <v>35</v>
      </c>
      <c r="AX352" s="12" t="s">
        <v>79</v>
      </c>
      <c r="AY352" s="155" t="s">
        <v>317</v>
      </c>
    </row>
    <row r="353" spans="2:51" s="13" customFormat="1" ht="11.25">
      <c r="B353" s="160"/>
      <c r="D353" s="154" t="s">
        <v>323</v>
      </c>
      <c r="E353" s="161" t="s">
        <v>1</v>
      </c>
      <c r="F353" s="162" t="s">
        <v>1133</v>
      </c>
      <c r="H353" s="163">
        <v>267.51</v>
      </c>
      <c r="I353" s="164"/>
      <c r="L353" s="160"/>
      <c r="M353" s="165"/>
      <c r="T353" s="166"/>
      <c r="AT353" s="161" t="s">
        <v>323</v>
      </c>
      <c r="AU353" s="161" t="s">
        <v>88</v>
      </c>
      <c r="AV353" s="13" t="s">
        <v>88</v>
      </c>
      <c r="AW353" s="13" t="s">
        <v>35</v>
      </c>
      <c r="AX353" s="13" t="s">
        <v>79</v>
      </c>
      <c r="AY353" s="161" t="s">
        <v>317</v>
      </c>
    </row>
    <row r="354" spans="2:51" s="15" customFormat="1" ht="11.25">
      <c r="B354" s="174"/>
      <c r="D354" s="154" t="s">
        <v>323</v>
      </c>
      <c r="E354" s="175" t="s">
        <v>1316</v>
      </c>
      <c r="F354" s="176" t="s">
        <v>334</v>
      </c>
      <c r="H354" s="177">
        <v>267.51</v>
      </c>
      <c r="I354" s="178"/>
      <c r="L354" s="174"/>
      <c r="M354" s="179"/>
      <c r="T354" s="180"/>
      <c r="AT354" s="175" t="s">
        <v>323</v>
      </c>
      <c r="AU354" s="175" t="s">
        <v>88</v>
      </c>
      <c r="AV354" s="15" t="s">
        <v>219</v>
      </c>
      <c r="AW354" s="15" t="s">
        <v>35</v>
      </c>
      <c r="AX354" s="15" t="s">
        <v>21</v>
      </c>
      <c r="AY354" s="175" t="s">
        <v>317</v>
      </c>
    </row>
    <row r="355" spans="2:65" s="1" customFormat="1" ht="44.25" customHeight="1">
      <c r="B355" s="32"/>
      <c r="C355" s="139" t="s">
        <v>523</v>
      </c>
      <c r="D355" s="139" t="s">
        <v>319</v>
      </c>
      <c r="E355" s="140" t="s">
        <v>1317</v>
      </c>
      <c r="F355" s="141" t="s">
        <v>1318</v>
      </c>
      <c r="G355" s="142" t="s">
        <v>172</v>
      </c>
      <c r="H355" s="143">
        <v>2236.94</v>
      </c>
      <c r="I355" s="144"/>
      <c r="J355" s="145">
        <f>ROUND(I355*H355,1)</f>
        <v>0</v>
      </c>
      <c r="K355" s="146"/>
      <c r="L355" s="32"/>
      <c r="M355" s="147" t="s">
        <v>1</v>
      </c>
      <c r="N355" s="148" t="s">
        <v>44</v>
      </c>
      <c r="P355" s="149">
        <f>O355*H355</f>
        <v>0</v>
      </c>
      <c r="Q355" s="149">
        <v>0.0027</v>
      </c>
      <c r="R355" s="149">
        <f>Q355*H355</f>
        <v>6.039738000000001</v>
      </c>
      <c r="S355" s="149">
        <v>0</v>
      </c>
      <c r="T355" s="150">
        <f>S355*H355</f>
        <v>0</v>
      </c>
      <c r="AR355" s="151" t="s">
        <v>219</v>
      </c>
      <c r="AT355" s="151" t="s">
        <v>319</v>
      </c>
      <c r="AU355" s="151" t="s">
        <v>88</v>
      </c>
      <c r="AY355" s="17" t="s">
        <v>317</v>
      </c>
      <c r="BE355" s="152">
        <f>IF(N355="základní",J355,0)</f>
        <v>0</v>
      </c>
      <c r="BF355" s="152">
        <f>IF(N355="snížená",J355,0)</f>
        <v>0</v>
      </c>
      <c r="BG355" s="152">
        <f>IF(N355="zákl. přenesená",J355,0)</f>
        <v>0</v>
      </c>
      <c r="BH355" s="152">
        <f>IF(N355="sníž. přenesená",J355,0)</f>
        <v>0</v>
      </c>
      <c r="BI355" s="152">
        <f>IF(N355="nulová",J355,0)</f>
        <v>0</v>
      </c>
      <c r="BJ355" s="17" t="s">
        <v>21</v>
      </c>
      <c r="BK355" s="152">
        <f>ROUND(I355*H355,1)</f>
        <v>0</v>
      </c>
      <c r="BL355" s="17" t="s">
        <v>219</v>
      </c>
      <c r="BM355" s="151" t="s">
        <v>1319</v>
      </c>
    </row>
    <row r="356" spans="2:51" s="12" customFormat="1" ht="11.25">
      <c r="B356" s="153"/>
      <c r="D356" s="154" t="s">
        <v>323</v>
      </c>
      <c r="E356" s="155" t="s">
        <v>1</v>
      </c>
      <c r="F356" s="156" t="s">
        <v>1204</v>
      </c>
      <c r="H356" s="155" t="s">
        <v>1</v>
      </c>
      <c r="I356" s="157"/>
      <c r="L356" s="153"/>
      <c r="M356" s="158"/>
      <c r="T356" s="159"/>
      <c r="AT356" s="155" t="s">
        <v>323</v>
      </c>
      <c r="AU356" s="155" t="s">
        <v>88</v>
      </c>
      <c r="AV356" s="12" t="s">
        <v>21</v>
      </c>
      <c r="AW356" s="12" t="s">
        <v>35</v>
      </c>
      <c r="AX356" s="12" t="s">
        <v>79</v>
      </c>
      <c r="AY356" s="155" t="s">
        <v>317</v>
      </c>
    </row>
    <row r="357" spans="2:51" s="13" customFormat="1" ht="11.25">
      <c r="B357" s="160"/>
      <c r="D357" s="154" t="s">
        <v>323</v>
      </c>
      <c r="E357" s="161" t="s">
        <v>1</v>
      </c>
      <c r="F357" s="162" t="s">
        <v>1124</v>
      </c>
      <c r="H357" s="163">
        <v>2236.94</v>
      </c>
      <c r="I357" s="164"/>
      <c r="L357" s="160"/>
      <c r="M357" s="165"/>
      <c r="T357" s="166"/>
      <c r="AT357" s="161" t="s">
        <v>323</v>
      </c>
      <c r="AU357" s="161" t="s">
        <v>88</v>
      </c>
      <c r="AV357" s="13" t="s">
        <v>88</v>
      </c>
      <c r="AW357" s="13" t="s">
        <v>35</v>
      </c>
      <c r="AX357" s="13" t="s">
        <v>79</v>
      </c>
      <c r="AY357" s="161" t="s">
        <v>317</v>
      </c>
    </row>
    <row r="358" spans="2:51" s="15" customFormat="1" ht="11.25">
      <c r="B358" s="174"/>
      <c r="D358" s="154" t="s">
        <v>323</v>
      </c>
      <c r="E358" s="175" t="s">
        <v>1320</v>
      </c>
      <c r="F358" s="176" t="s">
        <v>334</v>
      </c>
      <c r="H358" s="177">
        <v>2236.94</v>
      </c>
      <c r="I358" s="178"/>
      <c r="L358" s="174"/>
      <c r="M358" s="179"/>
      <c r="T358" s="180"/>
      <c r="AT358" s="175" t="s">
        <v>323</v>
      </c>
      <c r="AU358" s="175" t="s">
        <v>88</v>
      </c>
      <c r="AV358" s="15" t="s">
        <v>219</v>
      </c>
      <c r="AW358" s="15" t="s">
        <v>35</v>
      </c>
      <c r="AX358" s="15" t="s">
        <v>21</v>
      </c>
      <c r="AY358" s="175" t="s">
        <v>317</v>
      </c>
    </row>
    <row r="359" spans="2:65" s="1" customFormat="1" ht="21.75" customHeight="1">
      <c r="B359" s="32"/>
      <c r="C359" s="139" t="s">
        <v>169</v>
      </c>
      <c r="D359" s="139" t="s">
        <v>319</v>
      </c>
      <c r="E359" s="140" t="s">
        <v>1321</v>
      </c>
      <c r="F359" s="141" t="s">
        <v>1322</v>
      </c>
      <c r="G359" s="142" t="s">
        <v>154</v>
      </c>
      <c r="H359" s="143">
        <v>737.1</v>
      </c>
      <c r="I359" s="144"/>
      <c r="J359" s="145">
        <f>ROUND(I359*H359,1)</f>
        <v>0</v>
      </c>
      <c r="K359" s="146"/>
      <c r="L359" s="32"/>
      <c r="M359" s="147" t="s">
        <v>1</v>
      </c>
      <c r="N359" s="148" t="s">
        <v>44</v>
      </c>
      <c r="P359" s="149">
        <f>O359*H359</f>
        <v>0</v>
      </c>
      <c r="Q359" s="149">
        <v>0.00084</v>
      </c>
      <c r="R359" s="149">
        <f>Q359*H359</f>
        <v>0.619164</v>
      </c>
      <c r="S359" s="149">
        <v>0</v>
      </c>
      <c r="T359" s="150">
        <f>S359*H359</f>
        <v>0</v>
      </c>
      <c r="AR359" s="151" t="s">
        <v>219</v>
      </c>
      <c r="AT359" s="151" t="s">
        <v>319</v>
      </c>
      <c r="AU359" s="151" t="s">
        <v>88</v>
      </c>
      <c r="AY359" s="17" t="s">
        <v>317</v>
      </c>
      <c r="BE359" s="152">
        <f>IF(N359="základní",J359,0)</f>
        <v>0</v>
      </c>
      <c r="BF359" s="152">
        <f>IF(N359="snížená",J359,0)</f>
        <v>0</v>
      </c>
      <c r="BG359" s="152">
        <f>IF(N359="zákl. přenesená",J359,0)</f>
        <v>0</v>
      </c>
      <c r="BH359" s="152">
        <f>IF(N359="sníž. přenesená",J359,0)</f>
        <v>0</v>
      </c>
      <c r="BI359" s="152">
        <f>IF(N359="nulová",J359,0)</f>
        <v>0</v>
      </c>
      <c r="BJ359" s="17" t="s">
        <v>21</v>
      </c>
      <c r="BK359" s="152">
        <f>ROUND(I359*H359,1)</f>
        <v>0</v>
      </c>
      <c r="BL359" s="17" t="s">
        <v>219</v>
      </c>
      <c r="BM359" s="151" t="s">
        <v>1323</v>
      </c>
    </row>
    <row r="360" spans="2:51" s="12" customFormat="1" ht="11.25">
      <c r="B360" s="153"/>
      <c r="D360" s="154" t="s">
        <v>323</v>
      </c>
      <c r="E360" s="155" t="s">
        <v>1</v>
      </c>
      <c r="F360" s="156" t="s">
        <v>1324</v>
      </c>
      <c r="H360" s="155" t="s">
        <v>1</v>
      </c>
      <c r="I360" s="157"/>
      <c r="L360" s="153"/>
      <c r="M360" s="158"/>
      <c r="T360" s="159"/>
      <c r="AT360" s="155" t="s">
        <v>323</v>
      </c>
      <c r="AU360" s="155" t="s">
        <v>88</v>
      </c>
      <c r="AV360" s="12" t="s">
        <v>21</v>
      </c>
      <c r="AW360" s="12" t="s">
        <v>35</v>
      </c>
      <c r="AX360" s="12" t="s">
        <v>79</v>
      </c>
      <c r="AY360" s="155" t="s">
        <v>317</v>
      </c>
    </row>
    <row r="361" spans="2:51" s="13" customFormat="1" ht="11.25">
      <c r="B361" s="160"/>
      <c r="D361" s="154" t="s">
        <v>323</v>
      </c>
      <c r="E361" s="161" t="s">
        <v>1</v>
      </c>
      <c r="F361" s="162" t="s">
        <v>1325</v>
      </c>
      <c r="H361" s="163">
        <v>918.54</v>
      </c>
      <c r="I361" s="164"/>
      <c r="L361" s="160"/>
      <c r="M361" s="165"/>
      <c r="T361" s="166"/>
      <c r="AT361" s="161" t="s">
        <v>323</v>
      </c>
      <c r="AU361" s="161" t="s">
        <v>88</v>
      </c>
      <c r="AV361" s="13" t="s">
        <v>88</v>
      </c>
      <c r="AW361" s="13" t="s">
        <v>35</v>
      </c>
      <c r="AX361" s="13" t="s">
        <v>79</v>
      </c>
      <c r="AY361" s="161" t="s">
        <v>317</v>
      </c>
    </row>
    <row r="362" spans="2:51" s="12" customFormat="1" ht="11.25">
      <c r="B362" s="153"/>
      <c r="D362" s="154" t="s">
        <v>323</v>
      </c>
      <c r="E362" s="155" t="s">
        <v>1</v>
      </c>
      <c r="F362" s="156" t="s">
        <v>1326</v>
      </c>
      <c r="H362" s="155" t="s">
        <v>1</v>
      </c>
      <c r="I362" s="157"/>
      <c r="L362" s="153"/>
      <c r="M362" s="158"/>
      <c r="T362" s="159"/>
      <c r="AT362" s="155" t="s">
        <v>323</v>
      </c>
      <c r="AU362" s="155" t="s">
        <v>88</v>
      </c>
      <c r="AV362" s="12" t="s">
        <v>21</v>
      </c>
      <c r="AW362" s="12" t="s">
        <v>35</v>
      </c>
      <c r="AX362" s="12" t="s">
        <v>79</v>
      </c>
      <c r="AY362" s="155" t="s">
        <v>317</v>
      </c>
    </row>
    <row r="363" spans="2:51" s="13" customFormat="1" ht="11.25">
      <c r="B363" s="160"/>
      <c r="D363" s="154" t="s">
        <v>323</v>
      </c>
      <c r="E363" s="161" t="s">
        <v>1</v>
      </c>
      <c r="F363" s="162" t="s">
        <v>1327</v>
      </c>
      <c r="H363" s="163">
        <v>-181.44</v>
      </c>
      <c r="I363" s="164"/>
      <c r="L363" s="160"/>
      <c r="M363" s="165"/>
      <c r="T363" s="166"/>
      <c r="AT363" s="161" t="s">
        <v>323</v>
      </c>
      <c r="AU363" s="161" t="s">
        <v>88</v>
      </c>
      <c r="AV363" s="13" t="s">
        <v>88</v>
      </c>
      <c r="AW363" s="13" t="s">
        <v>35</v>
      </c>
      <c r="AX363" s="13" t="s">
        <v>79</v>
      </c>
      <c r="AY363" s="161" t="s">
        <v>317</v>
      </c>
    </row>
    <row r="364" spans="2:51" s="15" customFormat="1" ht="11.25">
      <c r="B364" s="174"/>
      <c r="D364" s="154" t="s">
        <v>323</v>
      </c>
      <c r="E364" s="175" t="s">
        <v>191</v>
      </c>
      <c r="F364" s="176" t="s">
        <v>334</v>
      </c>
      <c r="H364" s="177">
        <v>737.1</v>
      </c>
      <c r="I364" s="178"/>
      <c r="L364" s="174"/>
      <c r="M364" s="179"/>
      <c r="T364" s="180"/>
      <c r="AT364" s="175" t="s">
        <v>323</v>
      </c>
      <c r="AU364" s="175" t="s">
        <v>88</v>
      </c>
      <c r="AV364" s="15" t="s">
        <v>219</v>
      </c>
      <c r="AW364" s="15" t="s">
        <v>35</v>
      </c>
      <c r="AX364" s="15" t="s">
        <v>21</v>
      </c>
      <c r="AY364" s="175" t="s">
        <v>317</v>
      </c>
    </row>
    <row r="365" spans="2:65" s="1" customFormat="1" ht="24.2" customHeight="1">
      <c r="B365" s="32"/>
      <c r="C365" s="139" t="s">
        <v>508</v>
      </c>
      <c r="D365" s="139" t="s">
        <v>319</v>
      </c>
      <c r="E365" s="140" t="s">
        <v>1328</v>
      </c>
      <c r="F365" s="141" t="s">
        <v>1329</v>
      </c>
      <c r="G365" s="142" t="s">
        <v>154</v>
      </c>
      <c r="H365" s="143">
        <v>737.1</v>
      </c>
      <c r="I365" s="144"/>
      <c r="J365" s="145">
        <f>ROUND(I365*H365,1)</f>
        <v>0</v>
      </c>
      <c r="K365" s="146"/>
      <c r="L365" s="32"/>
      <c r="M365" s="147" t="s">
        <v>1</v>
      </c>
      <c r="N365" s="148" t="s">
        <v>44</v>
      </c>
      <c r="P365" s="149">
        <f>O365*H365</f>
        <v>0</v>
      </c>
      <c r="Q365" s="149">
        <v>0</v>
      </c>
      <c r="R365" s="149">
        <f>Q365*H365</f>
        <v>0</v>
      </c>
      <c r="S365" s="149">
        <v>0</v>
      </c>
      <c r="T365" s="150">
        <f>S365*H365</f>
        <v>0</v>
      </c>
      <c r="AR365" s="151" t="s">
        <v>219</v>
      </c>
      <c r="AT365" s="151" t="s">
        <v>319</v>
      </c>
      <c r="AU365" s="151" t="s">
        <v>88</v>
      </c>
      <c r="AY365" s="17" t="s">
        <v>317</v>
      </c>
      <c r="BE365" s="152">
        <f>IF(N365="základní",J365,0)</f>
        <v>0</v>
      </c>
      <c r="BF365" s="152">
        <f>IF(N365="snížená",J365,0)</f>
        <v>0</v>
      </c>
      <c r="BG365" s="152">
        <f>IF(N365="zákl. přenesená",J365,0)</f>
        <v>0</v>
      </c>
      <c r="BH365" s="152">
        <f>IF(N365="sníž. přenesená",J365,0)</f>
        <v>0</v>
      </c>
      <c r="BI365" s="152">
        <f>IF(N365="nulová",J365,0)</f>
        <v>0</v>
      </c>
      <c r="BJ365" s="17" t="s">
        <v>21</v>
      </c>
      <c r="BK365" s="152">
        <f>ROUND(I365*H365,1)</f>
        <v>0</v>
      </c>
      <c r="BL365" s="17" t="s">
        <v>219</v>
      </c>
      <c r="BM365" s="151" t="s">
        <v>1330</v>
      </c>
    </row>
    <row r="366" spans="2:51" s="13" customFormat="1" ht="11.25">
      <c r="B366" s="160"/>
      <c r="D366" s="154" t="s">
        <v>323</v>
      </c>
      <c r="E366" s="161" t="s">
        <v>1</v>
      </c>
      <c r="F366" s="162" t="s">
        <v>191</v>
      </c>
      <c r="H366" s="163">
        <v>737.1</v>
      </c>
      <c r="I366" s="164"/>
      <c r="L366" s="160"/>
      <c r="M366" s="165"/>
      <c r="T366" s="166"/>
      <c r="AT366" s="161" t="s">
        <v>323</v>
      </c>
      <c r="AU366" s="161" t="s">
        <v>88</v>
      </c>
      <c r="AV366" s="13" t="s">
        <v>88</v>
      </c>
      <c r="AW366" s="13" t="s">
        <v>35</v>
      </c>
      <c r="AX366" s="13" t="s">
        <v>79</v>
      </c>
      <c r="AY366" s="161" t="s">
        <v>317</v>
      </c>
    </row>
    <row r="367" spans="2:51" s="15" customFormat="1" ht="11.25">
      <c r="B367" s="174"/>
      <c r="D367" s="154" t="s">
        <v>323</v>
      </c>
      <c r="E367" s="175" t="s">
        <v>1</v>
      </c>
      <c r="F367" s="176" t="s">
        <v>334</v>
      </c>
      <c r="H367" s="177">
        <v>737.1</v>
      </c>
      <c r="I367" s="178"/>
      <c r="L367" s="174"/>
      <c r="M367" s="179"/>
      <c r="T367" s="180"/>
      <c r="AT367" s="175" t="s">
        <v>323</v>
      </c>
      <c r="AU367" s="175" t="s">
        <v>88</v>
      </c>
      <c r="AV367" s="15" t="s">
        <v>219</v>
      </c>
      <c r="AW367" s="15" t="s">
        <v>35</v>
      </c>
      <c r="AX367" s="15" t="s">
        <v>21</v>
      </c>
      <c r="AY367" s="175" t="s">
        <v>317</v>
      </c>
    </row>
    <row r="368" spans="2:65" s="1" customFormat="1" ht="24.2" customHeight="1">
      <c r="B368" s="32"/>
      <c r="C368" s="139" t="s">
        <v>539</v>
      </c>
      <c r="D368" s="139" t="s">
        <v>319</v>
      </c>
      <c r="E368" s="140" t="s">
        <v>509</v>
      </c>
      <c r="F368" s="141" t="s">
        <v>510</v>
      </c>
      <c r="G368" s="142" t="s">
        <v>154</v>
      </c>
      <c r="H368" s="143">
        <v>763.086</v>
      </c>
      <c r="I368" s="144"/>
      <c r="J368" s="145">
        <f>ROUND(I368*H368,1)</f>
        <v>0</v>
      </c>
      <c r="K368" s="146"/>
      <c r="L368" s="32"/>
      <c r="M368" s="147" t="s">
        <v>1</v>
      </c>
      <c r="N368" s="148" t="s">
        <v>44</v>
      </c>
      <c r="P368" s="149">
        <f>O368*H368</f>
        <v>0</v>
      </c>
      <c r="Q368" s="149">
        <v>0.00201</v>
      </c>
      <c r="R368" s="149">
        <f>Q368*H368</f>
        <v>1.53380286</v>
      </c>
      <c r="S368" s="149">
        <v>0</v>
      </c>
      <c r="T368" s="150">
        <f>S368*H368</f>
        <v>0</v>
      </c>
      <c r="AR368" s="151" t="s">
        <v>219</v>
      </c>
      <c r="AT368" s="151" t="s">
        <v>319</v>
      </c>
      <c r="AU368" s="151" t="s">
        <v>88</v>
      </c>
      <c r="AY368" s="17" t="s">
        <v>317</v>
      </c>
      <c r="BE368" s="152">
        <f>IF(N368="základní",J368,0)</f>
        <v>0</v>
      </c>
      <c r="BF368" s="152">
        <f>IF(N368="snížená",J368,0)</f>
        <v>0</v>
      </c>
      <c r="BG368" s="152">
        <f>IF(N368="zákl. přenesená",J368,0)</f>
        <v>0</v>
      </c>
      <c r="BH368" s="152">
        <f>IF(N368="sníž. přenesená",J368,0)</f>
        <v>0</v>
      </c>
      <c r="BI368" s="152">
        <f>IF(N368="nulová",J368,0)</f>
        <v>0</v>
      </c>
      <c r="BJ368" s="17" t="s">
        <v>21</v>
      </c>
      <c r="BK368" s="152">
        <f>ROUND(I368*H368,1)</f>
        <v>0</v>
      </c>
      <c r="BL368" s="17" t="s">
        <v>219</v>
      </c>
      <c r="BM368" s="151" t="s">
        <v>1331</v>
      </c>
    </row>
    <row r="369" spans="2:51" s="12" customFormat="1" ht="11.25">
      <c r="B369" s="153"/>
      <c r="D369" s="154" t="s">
        <v>323</v>
      </c>
      <c r="E369" s="155" t="s">
        <v>1</v>
      </c>
      <c r="F369" s="156" t="s">
        <v>1332</v>
      </c>
      <c r="H369" s="155" t="s">
        <v>1</v>
      </c>
      <c r="I369" s="157"/>
      <c r="L369" s="153"/>
      <c r="M369" s="158"/>
      <c r="T369" s="159"/>
      <c r="AT369" s="155" t="s">
        <v>323</v>
      </c>
      <c r="AU369" s="155" t="s">
        <v>88</v>
      </c>
      <c r="AV369" s="12" t="s">
        <v>21</v>
      </c>
      <c r="AW369" s="12" t="s">
        <v>35</v>
      </c>
      <c r="AX369" s="12" t="s">
        <v>79</v>
      </c>
      <c r="AY369" s="155" t="s">
        <v>317</v>
      </c>
    </row>
    <row r="370" spans="2:51" s="13" customFormat="1" ht="11.25">
      <c r="B370" s="160"/>
      <c r="D370" s="154" t="s">
        <v>323</v>
      </c>
      <c r="E370" s="161" t="s">
        <v>1</v>
      </c>
      <c r="F370" s="162" t="s">
        <v>1333</v>
      </c>
      <c r="H370" s="163">
        <v>510.886</v>
      </c>
      <c r="I370" s="164"/>
      <c r="L370" s="160"/>
      <c r="M370" s="165"/>
      <c r="T370" s="166"/>
      <c r="AT370" s="161" t="s">
        <v>323</v>
      </c>
      <c r="AU370" s="161" t="s">
        <v>88</v>
      </c>
      <c r="AV370" s="13" t="s">
        <v>88</v>
      </c>
      <c r="AW370" s="13" t="s">
        <v>35</v>
      </c>
      <c r="AX370" s="13" t="s">
        <v>79</v>
      </c>
      <c r="AY370" s="161" t="s">
        <v>317</v>
      </c>
    </row>
    <row r="371" spans="2:51" s="13" customFormat="1" ht="11.25">
      <c r="B371" s="160"/>
      <c r="D371" s="154" t="s">
        <v>323</v>
      </c>
      <c r="E371" s="161" t="s">
        <v>1</v>
      </c>
      <c r="F371" s="162" t="s">
        <v>1334</v>
      </c>
      <c r="H371" s="163">
        <v>3.8</v>
      </c>
      <c r="I371" s="164"/>
      <c r="L371" s="160"/>
      <c r="M371" s="165"/>
      <c r="T371" s="166"/>
      <c r="AT371" s="161" t="s">
        <v>323</v>
      </c>
      <c r="AU371" s="161" t="s">
        <v>88</v>
      </c>
      <c r="AV371" s="13" t="s">
        <v>88</v>
      </c>
      <c r="AW371" s="13" t="s">
        <v>35</v>
      </c>
      <c r="AX371" s="13" t="s">
        <v>79</v>
      </c>
      <c r="AY371" s="161" t="s">
        <v>317</v>
      </c>
    </row>
    <row r="372" spans="2:51" s="14" customFormat="1" ht="11.25">
      <c r="B372" s="167"/>
      <c r="D372" s="154" t="s">
        <v>323</v>
      </c>
      <c r="E372" s="168" t="s">
        <v>1</v>
      </c>
      <c r="F372" s="169" t="s">
        <v>333</v>
      </c>
      <c r="H372" s="170">
        <v>514.686</v>
      </c>
      <c r="I372" s="171"/>
      <c r="L372" s="167"/>
      <c r="M372" s="172"/>
      <c r="T372" s="173"/>
      <c r="AT372" s="168" t="s">
        <v>323</v>
      </c>
      <c r="AU372" s="168" t="s">
        <v>88</v>
      </c>
      <c r="AV372" s="14" t="s">
        <v>190</v>
      </c>
      <c r="AW372" s="14" t="s">
        <v>35</v>
      </c>
      <c r="AX372" s="14" t="s">
        <v>79</v>
      </c>
      <c r="AY372" s="168" t="s">
        <v>317</v>
      </c>
    </row>
    <row r="373" spans="2:51" s="12" customFormat="1" ht="11.25">
      <c r="B373" s="153"/>
      <c r="D373" s="154" t="s">
        <v>323</v>
      </c>
      <c r="E373" s="155" t="s">
        <v>1</v>
      </c>
      <c r="F373" s="156" t="s">
        <v>1335</v>
      </c>
      <c r="H373" s="155" t="s">
        <v>1</v>
      </c>
      <c r="I373" s="157"/>
      <c r="L373" s="153"/>
      <c r="M373" s="158"/>
      <c r="T373" s="159"/>
      <c r="AT373" s="155" t="s">
        <v>323</v>
      </c>
      <c r="AU373" s="155" t="s">
        <v>88</v>
      </c>
      <c r="AV373" s="12" t="s">
        <v>21</v>
      </c>
      <c r="AW373" s="12" t="s">
        <v>35</v>
      </c>
      <c r="AX373" s="12" t="s">
        <v>79</v>
      </c>
      <c r="AY373" s="155" t="s">
        <v>317</v>
      </c>
    </row>
    <row r="374" spans="2:51" s="13" customFormat="1" ht="11.25">
      <c r="B374" s="160"/>
      <c r="D374" s="154" t="s">
        <v>323</v>
      </c>
      <c r="E374" s="161" t="s">
        <v>1</v>
      </c>
      <c r="F374" s="162" t="s">
        <v>1336</v>
      </c>
      <c r="H374" s="163">
        <v>254.4</v>
      </c>
      <c r="I374" s="164"/>
      <c r="L374" s="160"/>
      <c r="M374" s="165"/>
      <c r="T374" s="166"/>
      <c r="AT374" s="161" t="s">
        <v>323</v>
      </c>
      <c r="AU374" s="161" t="s">
        <v>88</v>
      </c>
      <c r="AV374" s="13" t="s">
        <v>88</v>
      </c>
      <c r="AW374" s="13" t="s">
        <v>35</v>
      </c>
      <c r="AX374" s="13" t="s">
        <v>79</v>
      </c>
      <c r="AY374" s="161" t="s">
        <v>317</v>
      </c>
    </row>
    <row r="375" spans="2:51" s="12" customFormat="1" ht="11.25">
      <c r="B375" s="153"/>
      <c r="D375" s="154" t="s">
        <v>323</v>
      </c>
      <c r="E375" s="155" t="s">
        <v>1</v>
      </c>
      <c r="F375" s="156" t="s">
        <v>1280</v>
      </c>
      <c r="H375" s="155" t="s">
        <v>1</v>
      </c>
      <c r="I375" s="157"/>
      <c r="L375" s="153"/>
      <c r="M375" s="158"/>
      <c r="T375" s="159"/>
      <c r="AT375" s="155" t="s">
        <v>323</v>
      </c>
      <c r="AU375" s="155" t="s">
        <v>88</v>
      </c>
      <c r="AV375" s="12" t="s">
        <v>21</v>
      </c>
      <c r="AW375" s="12" t="s">
        <v>35</v>
      </c>
      <c r="AX375" s="12" t="s">
        <v>79</v>
      </c>
      <c r="AY375" s="155" t="s">
        <v>317</v>
      </c>
    </row>
    <row r="376" spans="2:51" s="13" customFormat="1" ht="11.25">
      <c r="B376" s="160"/>
      <c r="D376" s="154" t="s">
        <v>323</v>
      </c>
      <c r="E376" s="161" t="s">
        <v>1</v>
      </c>
      <c r="F376" s="162" t="s">
        <v>1337</v>
      </c>
      <c r="H376" s="163">
        <v>-6</v>
      </c>
      <c r="I376" s="164"/>
      <c r="L376" s="160"/>
      <c r="M376" s="165"/>
      <c r="T376" s="166"/>
      <c r="AT376" s="161" t="s">
        <v>323</v>
      </c>
      <c r="AU376" s="161" t="s">
        <v>88</v>
      </c>
      <c r="AV376" s="13" t="s">
        <v>88</v>
      </c>
      <c r="AW376" s="13" t="s">
        <v>35</v>
      </c>
      <c r="AX376" s="13" t="s">
        <v>79</v>
      </c>
      <c r="AY376" s="161" t="s">
        <v>317</v>
      </c>
    </row>
    <row r="377" spans="2:51" s="14" customFormat="1" ht="11.25">
      <c r="B377" s="167"/>
      <c r="D377" s="154" t="s">
        <v>323</v>
      </c>
      <c r="E377" s="168" t="s">
        <v>1</v>
      </c>
      <c r="F377" s="169" t="s">
        <v>333</v>
      </c>
      <c r="H377" s="170">
        <v>248.4</v>
      </c>
      <c r="I377" s="171"/>
      <c r="L377" s="167"/>
      <c r="M377" s="172"/>
      <c r="T377" s="173"/>
      <c r="AT377" s="168" t="s">
        <v>323</v>
      </c>
      <c r="AU377" s="168" t="s">
        <v>88</v>
      </c>
      <c r="AV377" s="14" t="s">
        <v>190</v>
      </c>
      <c r="AW377" s="14" t="s">
        <v>35</v>
      </c>
      <c r="AX377" s="14" t="s">
        <v>79</v>
      </c>
      <c r="AY377" s="168" t="s">
        <v>317</v>
      </c>
    </row>
    <row r="378" spans="2:51" s="15" customFormat="1" ht="11.25">
      <c r="B378" s="174"/>
      <c r="D378" s="154" t="s">
        <v>323</v>
      </c>
      <c r="E378" s="175" t="s">
        <v>1101</v>
      </c>
      <c r="F378" s="176" t="s">
        <v>334</v>
      </c>
      <c r="H378" s="177">
        <v>763.086</v>
      </c>
      <c r="I378" s="178"/>
      <c r="L378" s="174"/>
      <c r="M378" s="179"/>
      <c r="T378" s="180"/>
      <c r="AT378" s="175" t="s">
        <v>323</v>
      </c>
      <c r="AU378" s="175" t="s">
        <v>88</v>
      </c>
      <c r="AV378" s="15" t="s">
        <v>219</v>
      </c>
      <c r="AW378" s="15" t="s">
        <v>35</v>
      </c>
      <c r="AX378" s="15" t="s">
        <v>21</v>
      </c>
      <c r="AY378" s="175" t="s">
        <v>317</v>
      </c>
    </row>
    <row r="379" spans="2:65" s="1" customFormat="1" ht="24.2" customHeight="1">
      <c r="B379" s="32"/>
      <c r="C379" s="139" t="s">
        <v>545</v>
      </c>
      <c r="D379" s="139" t="s">
        <v>319</v>
      </c>
      <c r="E379" s="140" t="s">
        <v>520</v>
      </c>
      <c r="F379" s="141" t="s">
        <v>521</v>
      </c>
      <c r="G379" s="142" t="s">
        <v>154</v>
      </c>
      <c r="H379" s="143">
        <v>763.086</v>
      </c>
      <c r="I379" s="144"/>
      <c r="J379" s="145">
        <f>ROUND(I379*H379,1)</f>
        <v>0</v>
      </c>
      <c r="K379" s="146"/>
      <c r="L379" s="32"/>
      <c r="M379" s="147" t="s">
        <v>1</v>
      </c>
      <c r="N379" s="148" t="s">
        <v>44</v>
      </c>
      <c r="P379" s="149">
        <f>O379*H379</f>
        <v>0</v>
      </c>
      <c r="Q379" s="149">
        <v>0</v>
      </c>
      <c r="R379" s="149">
        <f>Q379*H379</f>
        <v>0</v>
      </c>
      <c r="S379" s="149">
        <v>0</v>
      </c>
      <c r="T379" s="150">
        <f>S379*H379</f>
        <v>0</v>
      </c>
      <c r="AR379" s="151" t="s">
        <v>219</v>
      </c>
      <c r="AT379" s="151" t="s">
        <v>319</v>
      </c>
      <c r="AU379" s="151" t="s">
        <v>88</v>
      </c>
      <c r="AY379" s="17" t="s">
        <v>317</v>
      </c>
      <c r="BE379" s="152">
        <f>IF(N379="základní",J379,0)</f>
        <v>0</v>
      </c>
      <c r="BF379" s="152">
        <f>IF(N379="snížená",J379,0)</f>
        <v>0</v>
      </c>
      <c r="BG379" s="152">
        <f>IF(N379="zákl. přenesená",J379,0)</f>
        <v>0</v>
      </c>
      <c r="BH379" s="152">
        <f>IF(N379="sníž. přenesená",J379,0)</f>
        <v>0</v>
      </c>
      <c r="BI379" s="152">
        <f>IF(N379="nulová",J379,0)</f>
        <v>0</v>
      </c>
      <c r="BJ379" s="17" t="s">
        <v>21</v>
      </c>
      <c r="BK379" s="152">
        <f>ROUND(I379*H379,1)</f>
        <v>0</v>
      </c>
      <c r="BL379" s="17" t="s">
        <v>219</v>
      </c>
      <c r="BM379" s="151" t="s">
        <v>1338</v>
      </c>
    </row>
    <row r="380" spans="2:51" s="13" customFormat="1" ht="11.25">
      <c r="B380" s="160"/>
      <c r="D380" s="154" t="s">
        <v>323</v>
      </c>
      <c r="E380" s="161" t="s">
        <v>1</v>
      </c>
      <c r="F380" s="162" t="s">
        <v>1101</v>
      </c>
      <c r="H380" s="163">
        <v>763.086</v>
      </c>
      <c r="I380" s="164"/>
      <c r="L380" s="160"/>
      <c r="M380" s="165"/>
      <c r="T380" s="166"/>
      <c r="AT380" s="161" t="s">
        <v>323</v>
      </c>
      <c r="AU380" s="161" t="s">
        <v>88</v>
      </c>
      <c r="AV380" s="13" t="s">
        <v>88</v>
      </c>
      <c r="AW380" s="13" t="s">
        <v>35</v>
      </c>
      <c r="AX380" s="13" t="s">
        <v>79</v>
      </c>
      <c r="AY380" s="161" t="s">
        <v>317</v>
      </c>
    </row>
    <row r="381" spans="2:51" s="15" customFormat="1" ht="11.25">
      <c r="B381" s="174"/>
      <c r="D381" s="154" t="s">
        <v>323</v>
      </c>
      <c r="E381" s="175" t="s">
        <v>1</v>
      </c>
      <c r="F381" s="176" t="s">
        <v>334</v>
      </c>
      <c r="H381" s="177">
        <v>763.086</v>
      </c>
      <c r="I381" s="178"/>
      <c r="L381" s="174"/>
      <c r="M381" s="179"/>
      <c r="T381" s="180"/>
      <c r="AT381" s="175" t="s">
        <v>323</v>
      </c>
      <c r="AU381" s="175" t="s">
        <v>88</v>
      </c>
      <c r="AV381" s="15" t="s">
        <v>219</v>
      </c>
      <c r="AW381" s="15" t="s">
        <v>35</v>
      </c>
      <c r="AX381" s="15" t="s">
        <v>21</v>
      </c>
      <c r="AY381" s="175" t="s">
        <v>317</v>
      </c>
    </row>
    <row r="382" spans="2:65" s="1" customFormat="1" ht="37.9" customHeight="1">
      <c r="B382" s="32"/>
      <c r="C382" s="139" t="s">
        <v>553</v>
      </c>
      <c r="D382" s="139" t="s">
        <v>319</v>
      </c>
      <c r="E382" s="140" t="s">
        <v>1339</v>
      </c>
      <c r="F382" s="141" t="s">
        <v>1340</v>
      </c>
      <c r="G382" s="142" t="s">
        <v>107</v>
      </c>
      <c r="H382" s="143">
        <v>896.025</v>
      </c>
      <c r="I382" s="144"/>
      <c r="J382" s="145">
        <f>ROUND(I382*H382,1)</f>
        <v>0</v>
      </c>
      <c r="K382" s="146"/>
      <c r="L382" s="32"/>
      <c r="M382" s="147" t="s">
        <v>1</v>
      </c>
      <c r="N382" s="148" t="s">
        <v>44</v>
      </c>
      <c r="P382" s="149">
        <f>O382*H382</f>
        <v>0</v>
      </c>
      <c r="Q382" s="149">
        <v>0</v>
      </c>
      <c r="R382" s="149">
        <f>Q382*H382</f>
        <v>0</v>
      </c>
      <c r="S382" s="149">
        <v>0</v>
      </c>
      <c r="T382" s="150">
        <f>S382*H382</f>
        <v>0</v>
      </c>
      <c r="AR382" s="151" t="s">
        <v>219</v>
      </c>
      <c r="AT382" s="151" t="s">
        <v>319</v>
      </c>
      <c r="AU382" s="151" t="s">
        <v>88</v>
      </c>
      <c r="AY382" s="17" t="s">
        <v>317</v>
      </c>
      <c r="BE382" s="152">
        <f>IF(N382="základní",J382,0)</f>
        <v>0</v>
      </c>
      <c r="BF382" s="152">
        <f>IF(N382="snížená",J382,0)</f>
        <v>0</v>
      </c>
      <c r="BG382" s="152">
        <f>IF(N382="zákl. přenesená",J382,0)</f>
        <v>0</v>
      </c>
      <c r="BH382" s="152">
        <f>IF(N382="sníž. přenesená",J382,0)</f>
        <v>0</v>
      </c>
      <c r="BI382" s="152">
        <f>IF(N382="nulová",J382,0)</f>
        <v>0</v>
      </c>
      <c r="BJ382" s="17" t="s">
        <v>21</v>
      </c>
      <c r="BK382" s="152">
        <f>ROUND(I382*H382,1)</f>
        <v>0</v>
      </c>
      <c r="BL382" s="17" t="s">
        <v>219</v>
      </c>
      <c r="BM382" s="151" t="s">
        <v>526</v>
      </c>
    </row>
    <row r="383" spans="2:51" s="12" customFormat="1" ht="11.25">
      <c r="B383" s="153"/>
      <c r="D383" s="154" t="s">
        <v>323</v>
      </c>
      <c r="E383" s="155" t="s">
        <v>1</v>
      </c>
      <c r="F383" s="156" t="s">
        <v>527</v>
      </c>
      <c r="H383" s="155" t="s">
        <v>1</v>
      </c>
      <c r="I383" s="157"/>
      <c r="L383" s="153"/>
      <c r="M383" s="158"/>
      <c r="T383" s="159"/>
      <c r="AT383" s="155" t="s">
        <v>323</v>
      </c>
      <c r="AU383" s="155" t="s">
        <v>88</v>
      </c>
      <c r="AV383" s="12" t="s">
        <v>21</v>
      </c>
      <c r="AW383" s="12" t="s">
        <v>35</v>
      </c>
      <c r="AX383" s="12" t="s">
        <v>79</v>
      </c>
      <c r="AY383" s="155" t="s">
        <v>317</v>
      </c>
    </row>
    <row r="384" spans="2:51" s="13" customFormat="1" ht="11.25">
      <c r="B384" s="160"/>
      <c r="D384" s="154" t="s">
        <v>323</v>
      </c>
      <c r="E384" s="161" t="s">
        <v>1</v>
      </c>
      <c r="F384" s="162" t="s">
        <v>1341</v>
      </c>
      <c r="H384" s="163">
        <v>400.006</v>
      </c>
      <c r="I384" s="164"/>
      <c r="L384" s="160"/>
      <c r="M384" s="165"/>
      <c r="T384" s="166"/>
      <c r="AT384" s="161" t="s">
        <v>323</v>
      </c>
      <c r="AU384" s="161" t="s">
        <v>88</v>
      </c>
      <c r="AV384" s="13" t="s">
        <v>88</v>
      </c>
      <c r="AW384" s="13" t="s">
        <v>35</v>
      </c>
      <c r="AX384" s="13" t="s">
        <v>79</v>
      </c>
      <c r="AY384" s="161" t="s">
        <v>317</v>
      </c>
    </row>
    <row r="385" spans="2:51" s="14" customFormat="1" ht="11.25">
      <c r="B385" s="167"/>
      <c r="D385" s="154" t="s">
        <v>323</v>
      </c>
      <c r="E385" s="168" t="s">
        <v>1</v>
      </c>
      <c r="F385" s="169" t="s">
        <v>333</v>
      </c>
      <c r="H385" s="170">
        <v>400.006</v>
      </c>
      <c r="I385" s="171"/>
      <c r="L385" s="167"/>
      <c r="M385" s="172"/>
      <c r="T385" s="173"/>
      <c r="AT385" s="168" t="s">
        <v>323</v>
      </c>
      <c r="AU385" s="168" t="s">
        <v>88</v>
      </c>
      <c r="AV385" s="14" t="s">
        <v>190</v>
      </c>
      <c r="AW385" s="14" t="s">
        <v>35</v>
      </c>
      <c r="AX385" s="14" t="s">
        <v>79</v>
      </c>
      <c r="AY385" s="168" t="s">
        <v>317</v>
      </c>
    </row>
    <row r="386" spans="2:51" s="12" customFormat="1" ht="11.25">
      <c r="B386" s="153"/>
      <c r="D386" s="154" t="s">
        <v>323</v>
      </c>
      <c r="E386" s="155" t="s">
        <v>1</v>
      </c>
      <c r="F386" s="156" t="s">
        <v>528</v>
      </c>
      <c r="H386" s="155" t="s">
        <v>1</v>
      </c>
      <c r="I386" s="157"/>
      <c r="L386" s="153"/>
      <c r="M386" s="158"/>
      <c r="T386" s="159"/>
      <c r="AT386" s="155" t="s">
        <v>323</v>
      </c>
      <c r="AU386" s="155" t="s">
        <v>88</v>
      </c>
      <c r="AV386" s="12" t="s">
        <v>21</v>
      </c>
      <c r="AW386" s="12" t="s">
        <v>35</v>
      </c>
      <c r="AX386" s="12" t="s">
        <v>79</v>
      </c>
      <c r="AY386" s="155" t="s">
        <v>317</v>
      </c>
    </row>
    <row r="387" spans="2:51" s="13" customFormat="1" ht="11.25">
      <c r="B387" s="160"/>
      <c r="D387" s="154" t="s">
        <v>323</v>
      </c>
      <c r="E387" s="161" t="s">
        <v>1</v>
      </c>
      <c r="F387" s="162" t="s">
        <v>1342</v>
      </c>
      <c r="H387" s="163">
        <v>196.338</v>
      </c>
      <c r="I387" s="164"/>
      <c r="L387" s="160"/>
      <c r="M387" s="165"/>
      <c r="T387" s="166"/>
      <c r="AT387" s="161" t="s">
        <v>323</v>
      </c>
      <c r="AU387" s="161" t="s">
        <v>88</v>
      </c>
      <c r="AV387" s="13" t="s">
        <v>88</v>
      </c>
      <c r="AW387" s="13" t="s">
        <v>35</v>
      </c>
      <c r="AX387" s="13" t="s">
        <v>79</v>
      </c>
      <c r="AY387" s="161" t="s">
        <v>317</v>
      </c>
    </row>
    <row r="388" spans="2:51" s="13" customFormat="1" ht="11.25">
      <c r="B388" s="160"/>
      <c r="D388" s="154" t="s">
        <v>323</v>
      </c>
      <c r="E388" s="161" t="s">
        <v>1</v>
      </c>
      <c r="F388" s="162" t="s">
        <v>141</v>
      </c>
      <c r="H388" s="163">
        <v>69.81</v>
      </c>
      <c r="I388" s="164"/>
      <c r="L388" s="160"/>
      <c r="M388" s="165"/>
      <c r="T388" s="166"/>
      <c r="AT388" s="161" t="s">
        <v>323</v>
      </c>
      <c r="AU388" s="161" t="s">
        <v>88</v>
      </c>
      <c r="AV388" s="13" t="s">
        <v>88</v>
      </c>
      <c r="AW388" s="13" t="s">
        <v>35</v>
      </c>
      <c r="AX388" s="13" t="s">
        <v>79</v>
      </c>
      <c r="AY388" s="161" t="s">
        <v>317</v>
      </c>
    </row>
    <row r="389" spans="2:51" s="13" customFormat="1" ht="11.25">
      <c r="B389" s="160"/>
      <c r="D389" s="154" t="s">
        <v>323</v>
      </c>
      <c r="E389" s="161" t="s">
        <v>1</v>
      </c>
      <c r="F389" s="162" t="s">
        <v>530</v>
      </c>
      <c r="H389" s="163">
        <v>229.871</v>
      </c>
      <c r="I389" s="164"/>
      <c r="L389" s="160"/>
      <c r="M389" s="165"/>
      <c r="T389" s="166"/>
      <c r="AT389" s="161" t="s">
        <v>323</v>
      </c>
      <c r="AU389" s="161" t="s">
        <v>88</v>
      </c>
      <c r="AV389" s="13" t="s">
        <v>88</v>
      </c>
      <c r="AW389" s="13" t="s">
        <v>35</v>
      </c>
      <c r="AX389" s="13" t="s">
        <v>79</v>
      </c>
      <c r="AY389" s="161" t="s">
        <v>317</v>
      </c>
    </row>
    <row r="390" spans="2:51" s="14" customFormat="1" ht="11.25">
      <c r="B390" s="167"/>
      <c r="D390" s="154" t="s">
        <v>323</v>
      </c>
      <c r="E390" s="168" t="s">
        <v>1</v>
      </c>
      <c r="F390" s="169" t="s">
        <v>333</v>
      </c>
      <c r="H390" s="170">
        <v>496.019</v>
      </c>
      <c r="I390" s="171"/>
      <c r="L390" s="167"/>
      <c r="M390" s="172"/>
      <c r="T390" s="173"/>
      <c r="AT390" s="168" t="s">
        <v>323</v>
      </c>
      <c r="AU390" s="168" t="s">
        <v>88</v>
      </c>
      <c r="AV390" s="14" t="s">
        <v>190</v>
      </c>
      <c r="AW390" s="14" t="s">
        <v>35</v>
      </c>
      <c r="AX390" s="14" t="s">
        <v>79</v>
      </c>
      <c r="AY390" s="168" t="s">
        <v>317</v>
      </c>
    </row>
    <row r="391" spans="2:51" s="15" customFormat="1" ht="11.25">
      <c r="B391" s="174"/>
      <c r="D391" s="154" t="s">
        <v>323</v>
      </c>
      <c r="E391" s="175" t="s">
        <v>1</v>
      </c>
      <c r="F391" s="176" t="s">
        <v>334</v>
      </c>
      <c r="H391" s="177">
        <v>896.025</v>
      </c>
      <c r="I391" s="178"/>
      <c r="L391" s="174"/>
      <c r="M391" s="179"/>
      <c r="T391" s="180"/>
      <c r="AT391" s="175" t="s">
        <v>323</v>
      </c>
      <c r="AU391" s="175" t="s">
        <v>88</v>
      </c>
      <c r="AV391" s="15" t="s">
        <v>219</v>
      </c>
      <c r="AW391" s="15" t="s">
        <v>35</v>
      </c>
      <c r="AX391" s="15" t="s">
        <v>21</v>
      </c>
      <c r="AY391" s="175" t="s">
        <v>317</v>
      </c>
    </row>
    <row r="392" spans="2:65" s="1" customFormat="1" ht="37.9" customHeight="1">
      <c r="B392" s="32"/>
      <c r="C392" s="139" t="s">
        <v>213</v>
      </c>
      <c r="D392" s="139" t="s">
        <v>319</v>
      </c>
      <c r="E392" s="140" t="s">
        <v>1343</v>
      </c>
      <c r="F392" s="141" t="s">
        <v>1344</v>
      </c>
      <c r="G392" s="142" t="s">
        <v>107</v>
      </c>
      <c r="H392" s="143">
        <v>654.657</v>
      </c>
      <c r="I392" s="144"/>
      <c r="J392" s="145">
        <f>ROUND(I392*H392,1)</f>
        <v>0</v>
      </c>
      <c r="K392" s="146"/>
      <c r="L392" s="32"/>
      <c r="M392" s="147" t="s">
        <v>1</v>
      </c>
      <c r="N392" s="148" t="s">
        <v>44</v>
      </c>
      <c r="P392" s="149">
        <f>O392*H392</f>
        <v>0</v>
      </c>
      <c r="Q392" s="149">
        <v>0</v>
      </c>
      <c r="R392" s="149">
        <f>Q392*H392</f>
        <v>0</v>
      </c>
      <c r="S392" s="149">
        <v>0</v>
      </c>
      <c r="T392" s="150">
        <f>S392*H392</f>
        <v>0</v>
      </c>
      <c r="AR392" s="151" t="s">
        <v>219</v>
      </c>
      <c r="AT392" s="151" t="s">
        <v>319</v>
      </c>
      <c r="AU392" s="151" t="s">
        <v>88</v>
      </c>
      <c r="AY392" s="17" t="s">
        <v>317</v>
      </c>
      <c r="BE392" s="152">
        <f>IF(N392="základní",J392,0)</f>
        <v>0</v>
      </c>
      <c r="BF392" s="152">
        <f>IF(N392="snížená",J392,0)</f>
        <v>0</v>
      </c>
      <c r="BG392" s="152">
        <f>IF(N392="zákl. přenesená",J392,0)</f>
        <v>0</v>
      </c>
      <c r="BH392" s="152">
        <f>IF(N392="sníž. přenesená",J392,0)</f>
        <v>0</v>
      </c>
      <c r="BI392" s="152">
        <f>IF(N392="nulová",J392,0)</f>
        <v>0</v>
      </c>
      <c r="BJ392" s="17" t="s">
        <v>21</v>
      </c>
      <c r="BK392" s="152">
        <f>ROUND(I392*H392,1)</f>
        <v>0</v>
      </c>
      <c r="BL392" s="17" t="s">
        <v>219</v>
      </c>
      <c r="BM392" s="151" t="s">
        <v>1345</v>
      </c>
    </row>
    <row r="393" spans="2:51" s="12" customFormat="1" ht="11.25">
      <c r="B393" s="153"/>
      <c r="D393" s="154" t="s">
        <v>323</v>
      </c>
      <c r="E393" s="155" t="s">
        <v>1</v>
      </c>
      <c r="F393" s="156" t="s">
        <v>527</v>
      </c>
      <c r="H393" s="155" t="s">
        <v>1</v>
      </c>
      <c r="I393" s="157"/>
      <c r="L393" s="153"/>
      <c r="M393" s="158"/>
      <c r="T393" s="159"/>
      <c r="AT393" s="155" t="s">
        <v>323</v>
      </c>
      <c r="AU393" s="155" t="s">
        <v>88</v>
      </c>
      <c r="AV393" s="12" t="s">
        <v>21</v>
      </c>
      <c r="AW393" s="12" t="s">
        <v>35</v>
      </c>
      <c r="AX393" s="12" t="s">
        <v>79</v>
      </c>
      <c r="AY393" s="155" t="s">
        <v>317</v>
      </c>
    </row>
    <row r="394" spans="2:51" s="13" customFormat="1" ht="11.25">
      <c r="B394" s="160"/>
      <c r="D394" s="154" t="s">
        <v>323</v>
      </c>
      <c r="E394" s="161" t="s">
        <v>1</v>
      </c>
      <c r="F394" s="162" t="s">
        <v>1346</v>
      </c>
      <c r="H394" s="163">
        <v>412.396</v>
      </c>
      <c r="I394" s="164"/>
      <c r="L394" s="160"/>
      <c r="M394" s="165"/>
      <c r="T394" s="166"/>
      <c r="AT394" s="161" t="s">
        <v>323</v>
      </c>
      <c r="AU394" s="161" t="s">
        <v>88</v>
      </c>
      <c r="AV394" s="13" t="s">
        <v>88</v>
      </c>
      <c r="AW394" s="13" t="s">
        <v>35</v>
      </c>
      <c r="AX394" s="13" t="s">
        <v>79</v>
      </c>
      <c r="AY394" s="161" t="s">
        <v>317</v>
      </c>
    </row>
    <row r="395" spans="2:51" s="13" customFormat="1" ht="11.25">
      <c r="B395" s="160"/>
      <c r="D395" s="154" t="s">
        <v>323</v>
      </c>
      <c r="E395" s="161" t="s">
        <v>1</v>
      </c>
      <c r="F395" s="162" t="s">
        <v>116</v>
      </c>
      <c r="H395" s="163">
        <v>12.39</v>
      </c>
      <c r="I395" s="164"/>
      <c r="L395" s="160"/>
      <c r="M395" s="165"/>
      <c r="T395" s="166"/>
      <c r="AT395" s="161" t="s">
        <v>323</v>
      </c>
      <c r="AU395" s="161" t="s">
        <v>88</v>
      </c>
      <c r="AV395" s="13" t="s">
        <v>88</v>
      </c>
      <c r="AW395" s="13" t="s">
        <v>35</v>
      </c>
      <c r="AX395" s="13" t="s">
        <v>79</v>
      </c>
      <c r="AY395" s="161" t="s">
        <v>317</v>
      </c>
    </row>
    <row r="396" spans="2:51" s="14" customFormat="1" ht="11.25">
      <c r="B396" s="167"/>
      <c r="D396" s="154" t="s">
        <v>323</v>
      </c>
      <c r="E396" s="168" t="s">
        <v>1</v>
      </c>
      <c r="F396" s="169" t="s">
        <v>333</v>
      </c>
      <c r="H396" s="170">
        <v>424.786</v>
      </c>
      <c r="I396" s="171"/>
      <c r="L396" s="167"/>
      <c r="M396" s="172"/>
      <c r="T396" s="173"/>
      <c r="AT396" s="168" t="s">
        <v>323</v>
      </c>
      <c r="AU396" s="168" t="s">
        <v>88</v>
      </c>
      <c r="AV396" s="14" t="s">
        <v>190</v>
      </c>
      <c r="AW396" s="14" t="s">
        <v>35</v>
      </c>
      <c r="AX396" s="14" t="s">
        <v>79</v>
      </c>
      <c r="AY396" s="168" t="s">
        <v>317</v>
      </c>
    </row>
    <row r="397" spans="2:51" s="12" customFormat="1" ht="11.25">
      <c r="B397" s="153"/>
      <c r="D397" s="154" t="s">
        <v>323</v>
      </c>
      <c r="E397" s="155" t="s">
        <v>1</v>
      </c>
      <c r="F397" s="156" t="s">
        <v>535</v>
      </c>
      <c r="H397" s="155" t="s">
        <v>1</v>
      </c>
      <c r="I397" s="157"/>
      <c r="L397" s="153"/>
      <c r="M397" s="158"/>
      <c r="T397" s="159"/>
      <c r="AT397" s="155" t="s">
        <v>323</v>
      </c>
      <c r="AU397" s="155" t="s">
        <v>88</v>
      </c>
      <c r="AV397" s="12" t="s">
        <v>21</v>
      </c>
      <c r="AW397" s="12" t="s">
        <v>35</v>
      </c>
      <c r="AX397" s="12" t="s">
        <v>79</v>
      </c>
      <c r="AY397" s="155" t="s">
        <v>317</v>
      </c>
    </row>
    <row r="398" spans="2:51" s="13" customFormat="1" ht="11.25">
      <c r="B398" s="160"/>
      <c r="D398" s="154" t="s">
        <v>323</v>
      </c>
      <c r="E398" s="161" t="s">
        <v>1</v>
      </c>
      <c r="F398" s="162" t="s">
        <v>530</v>
      </c>
      <c r="H398" s="163">
        <v>229.871</v>
      </c>
      <c r="I398" s="164"/>
      <c r="L398" s="160"/>
      <c r="M398" s="165"/>
      <c r="T398" s="166"/>
      <c r="AT398" s="161" t="s">
        <v>323</v>
      </c>
      <c r="AU398" s="161" t="s">
        <v>88</v>
      </c>
      <c r="AV398" s="13" t="s">
        <v>88</v>
      </c>
      <c r="AW398" s="13" t="s">
        <v>35</v>
      </c>
      <c r="AX398" s="13" t="s">
        <v>79</v>
      </c>
      <c r="AY398" s="161" t="s">
        <v>317</v>
      </c>
    </row>
    <row r="399" spans="2:51" s="14" customFormat="1" ht="11.25">
      <c r="B399" s="167"/>
      <c r="D399" s="154" t="s">
        <v>323</v>
      </c>
      <c r="E399" s="168" t="s">
        <v>1</v>
      </c>
      <c r="F399" s="169" t="s">
        <v>333</v>
      </c>
      <c r="H399" s="170">
        <v>229.871</v>
      </c>
      <c r="I399" s="171"/>
      <c r="L399" s="167"/>
      <c r="M399" s="172"/>
      <c r="T399" s="173"/>
      <c r="AT399" s="168" t="s">
        <v>323</v>
      </c>
      <c r="AU399" s="168" t="s">
        <v>88</v>
      </c>
      <c r="AV399" s="14" t="s">
        <v>190</v>
      </c>
      <c r="AW399" s="14" t="s">
        <v>35</v>
      </c>
      <c r="AX399" s="14" t="s">
        <v>79</v>
      </c>
      <c r="AY399" s="168" t="s">
        <v>317</v>
      </c>
    </row>
    <row r="400" spans="2:51" s="15" customFormat="1" ht="11.25">
      <c r="B400" s="174"/>
      <c r="D400" s="154" t="s">
        <v>323</v>
      </c>
      <c r="E400" s="175" t="s">
        <v>1</v>
      </c>
      <c r="F400" s="176" t="s">
        <v>334</v>
      </c>
      <c r="H400" s="177">
        <v>654.657</v>
      </c>
      <c r="I400" s="178"/>
      <c r="L400" s="174"/>
      <c r="M400" s="179"/>
      <c r="T400" s="180"/>
      <c r="AT400" s="175" t="s">
        <v>323</v>
      </c>
      <c r="AU400" s="175" t="s">
        <v>88</v>
      </c>
      <c r="AV400" s="15" t="s">
        <v>219</v>
      </c>
      <c r="AW400" s="15" t="s">
        <v>35</v>
      </c>
      <c r="AX400" s="15" t="s">
        <v>21</v>
      </c>
      <c r="AY400" s="175" t="s">
        <v>317</v>
      </c>
    </row>
    <row r="401" spans="2:65" s="1" customFormat="1" ht="16.5" customHeight="1">
      <c r="B401" s="32"/>
      <c r="C401" s="139" t="s">
        <v>560</v>
      </c>
      <c r="D401" s="139" t="s">
        <v>319</v>
      </c>
      <c r="E401" s="140" t="s">
        <v>540</v>
      </c>
      <c r="F401" s="141" t="s">
        <v>541</v>
      </c>
      <c r="G401" s="142" t="s">
        <v>107</v>
      </c>
      <c r="H401" s="143">
        <v>824.792</v>
      </c>
      <c r="I401" s="144"/>
      <c r="J401" s="145">
        <f>ROUND(I401*H401,1)</f>
        <v>0</v>
      </c>
      <c r="K401" s="146"/>
      <c r="L401" s="32"/>
      <c r="M401" s="147" t="s">
        <v>1</v>
      </c>
      <c r="N401" s="148" t="s">
        <v>44</v>
      </c>
      <c r="P401" s="149">
        <f>O401*H401</f>
        <v>0</v>
      </c>
      <c r="Q401" s="149">
        <v>0</v>
      </c>
      <c r="R401" s="149">
        <f>Q401*H401</f>
        <v>0</v>
      </c>
      <c r="S401" s="149">
        <v>0</v>
      </c>
      <c r="T401" s="150">
        <f>S401*H401</f>
        <v>0</v>
      </c>
      <c r="AR401" s="151" t="s">
        <v>219</v>
      </c>
      <c r="AT401" s="151" t="s">
        <v>319</v>
      </c>
      <c r="AU401" s="151" t="s">
        <v>88</v>
      </c>
      <c r="AY401" s="17" t="s">
        <v>317</v>
      </c>
      <c r="BE401" s="152">
        <f>IF(N401="základní",J401,0)</f>
        <v>0</v>
      </c>
      <c r="BF401" s="152">
        <f>IF(N401="snížená",J401,0)</f>
        <v>0</v>
      </c>
      <c r="BG401" s="152">
        <f>IF(N401="zákl. přenesená",J401,0)</f>
        <v>0</v>
      </c>
      <c r="BH401" s="152">
        <f>IF(N401="sníž. přenesená",J401,0)</f>
        <v>0</v>
      </c>
      <c r="BI401" s="152">
        <f>IF(N401="nulová",J401,0)</f>
        <v>0</v>
      </c>
      <c r="BJ401" s="17" t="s">
        <v>21</v>
      </c>
      <c r="BK401" s="152">
        <f>ROUND(I401*H401,1)</f>
        <v>0</v>
      </c>
      <c r="BL401" s="17" t="s">
        <v>219</v>
      </c>
      <c r="BM401" s="151" t="s">
        <v>542</v>
      </c>
    </row>
    <row r="402" spans="2:51" s="12" customFormat="1" ht="11.25">
      <c r="B402" s="153"/>
      <c r="D402" s="154" t="s">
        <v>323</v>
      </c>
      <c r="E402" s="155" t="s">
        <v>1</v>
      </c>
      <c r="F402" s="156" t="s">
        <v>543</v>
      </c>
      <c r="H402" s="155" t="s">
        <v>1</v>
      </c>
      <c r="I402" s="157"/>
      <c r="L402" s="153"/>
      <c r="M402" s="158"/>
      <c r="T402" s="159"/>
      <c r="AT402" s="155" t="s">
        <v>323</v>
      </c>
      <c r="AU402" s="155" t="s">
        <v>88</v>
      </c>
      <c r="AV402" s="12" t="s">
        <v>21</v>
      </c>
      <c r="AW402" s="12" t="s">
        <v>35</v>
      </c>
      <c r="AX402" s="12" t="s">
        <v>79</v>
      </c>
      <c r="AY402" s="155" t="s">
        <v>317</v>
      </c>
    </row>
    <row r="403" spans="2:51" s="13" customFormat="1" ht="11.25">
      <c r="B403" s="160"/>
      <c r="D403" s="154" t="s">
        <v>323</v>
      </c>
      <c r="E403" s="161" t="s">
        <v>1</v>
      </c>
      <c r="F403" s="162" t="s">
        <v>1347</v>
      </c>
      <c r="H403" s="163">
        <v>824.792</v>
      </c>
      <c r="I403" s="164"/>
      <c r="L403" s="160"/>
      <c r="M403" s="165"/>
      <c r="T403" s="166"/>
      <c r="AT403" s="161" t="s">
        <v>323</v>
      </c>
      <c r="AU403" s="161" t="s">
        <v>88</v>
      </c>
      <c r="AV403" s="13" t="s">
        <v>88</v>
      </c>
      <c r="AW403" s="13" t="s">
        <v>35</v>
      </c>
      <c r="AX403" s="13" t="s">
        <v>79</v>
      </c>
      <c r="AY403" s="161" t="s">
        <v>317</v>
      </c>
    </row>
    <row r="404" spans="2:51" s="15" customFormat="1" ht="11.25">
      <c r="B404" s="174"/>
      <c r="D404" s="154" t="s">
        <v>323</v>
      </c>
      <c r="E404" s="175" t="s">
        <v>1</v>
      </c>
      <c r="F404" s="176" t="s">
        <v>334</v>
      </c>
      <c r="H404" s="177">
        <v>824.792</v>
      </c>
      <c r="I404" s="178"/>
      <c r="L404" s="174"/>
      <c r="M404" s="179"/>
      <c r="T404" s="180"/>
      <c r="AT404" s="175" t="s">
        <v>323</v>
      </c>
      <c r="AU404" s="175" t="s">
        <v>88</v>
      </c>
      <c r="AV404" s="15" t="s">
        <v>219</v>
      </c>
      <c r="AW404" s="15" t="s">
        <v>35</v>
      </c>
      <c r="AX404" s="15" t="s">
        <v>21</v>
      </c>
      <c r="AY404" s="175" t="s">
        <v>317</v>
      </c>
    </row>
    <row r="405" spans="2:65" s="1" customFormat="1" ht="24.2" customHeight="1">
      <c r="B405" s="32"/>
      <c r="C405" s="139" t="s">
        <v>573</v>
      </c>
      <c r="D405" s="139" t="s">
        <v>319</v>
      </c>
      <c r="E405" s="140" t="s">
        <v>546</v>
      </c>
      <c r="F405" s="141" t="s">
        <v>547</v>
      </c>
      <c r="G405" s="142" t="s">
        <v>107</v>
      </c>
      <c r="H405" s="143">
        <v>735.964</v>
      </c>
      <c r="I405" s="144"/>
      <c r="J405" s="145">
        <f>ROUND(I405*H405,1)</f>
        <v>0</v>
      </c>
      <c r="K405" s="146"/>
      <c r="L405" s="32"/>
      <c r="M405" s="147" t="s">
        <v>1</v>
      </c>
      <c r="N405" s="148" t="s">
        <v>44</v>
      </c>
      <c r="P405" s="149">
        <f>O405*H405</f>
        <v>0</v>
      </c>
      <c r="Q405" s="149">
        <v>0</v>
      </c>
      <c r="R405" s="149">
        <f>Q405*H405</f>
        <v>0</v>
      </c>
      <c r="S405" s="149">
        <v>0</v>
      </c>
      <c r="T405" s="150">
        <f>S405*H405</f>
        <v>0</v>
      </c>
      <c r="AR405" s="151" t="s">
        <v>219</v>
      </c>
      <c r="AT405" s="151" t="s">
        <v>319</v>
      </c>
      <c r="AU405" s="151" t="s">
        <v>88</v>
      </c>
      <c r="AY405" s="17" t="s">
        <v>317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7" t="s">
        <v>21</v>
      </c>
      <c r="BK405" s="152">
        <f>ROUND(I405*H405,1)</f>
        <v>0</v>
      </c>
      <c r="BL405" s="17" t="s">
        <v>219</v>
      </c>
      <c r="BM405" s="151" t="s">
        <v>548</v>
      </c>
    </row>
    <row r="406" spans="2:51" s="12" customFormat="1" ht="11.25">
      <c r="B406" s="153"/>
      <c r="D406" s="154" t="s">
        <v>323</v>
      </c>
      <c r="E406" s="155" t="s">
        <v>1</v>
      </c>
      <c r="F406" s="156" t="s">
        <v>549</v>
      </c>
      <c r="H406" s="155" t="s">
        <v>1</v>
      </c>
      <c r="I406" s="157"/>
      <c r="L406" s="153"/>
      <c r="M406" s="158"/>
      <c r="T406" s="159"/>
      <c r="AT406" s="155" t="s">
        <v>323</v>
      </c>
      <c r="AU406" s="155" t="s">
        <v>88</v>
      </c>
      <c r="AV406" s="12" t="s">
        <v>21</v>
      </c>
      <c r="AW406" s="12" t="s">
        <v>35</v>
      </c>
      <c r="AX406" s="12" t="s">
        <v>79</v>
      </c>
      <c r="AY406" s="155" t="s">
        <v>317</v>
      </c>
    </row>
    <row r="407" spans="2:51" s="13" customFormat="1" ht="11.25">
      <c r="B407" s="160"/>
      <c r="D407" s="154" t="s">
        <v>323</v>
      </c>
      <c r="E407" s="161" t="s">
        <v>1</v>
      </c>
      <c r="F407" s="162" t="s">
        <v>1342</v>
      </c>
      <c r="H407" s="163">
        <v>196.338</v>
      </c>
      <c r="I407" s="164"/>
      <c r="L407" s="160"/>
      <c r="M407" s="165"/>
      <c r="T407" s="166"/>
      <c r="AT407" s="161" t="s">
        <v>323</v>
      </c>
      <c r="AU407" s="161" t="s">
        <v>88</v>
      </c>
      <c r="AV407" s="13" t="s">
        <v>88</v>
      </c>
      <c r="AW407" s="13" t="s">
        <v>35</v>
      </c>
      <c r="AX407" s="13" t="s">
        <v>79</v>
      </c>
      <c r="AY407" s="161" t="s">
        <v>317</v>
      </c>
    </row>
    <row r="408" spans="2:51" s="13" customFormat="1" ht="11.25">
      <c r="B408" s="160"/>
      <c r="D408" s="154" t="s">
        <v>323</v>
      </c>
      <c r="E408" s="161" t="s">
        <v>1</v>
      </c>
      <c r="F408" s="162" t="s">
        <v>141</v>
      </c>
      <c r="H408" s="163">
        <v>69.81</v>
      </c>
      <c r="I408" s="164"/>
      <c r="L408" s="160"/>
      <c r="M408" s="165"/>
      <c r="T408" s="166"/>
      <c r="AT408" s="161" t="s">
        <v>323</v>
      </c>
      <c r="AU408" s="161" t="s">
        <v>88</v>
      </c>
      <c r="AV408" s="13" t="s">
        <v>88</v>
      </c>
      <c r="AW408" s="13" t="s">
        <v>35</v>
      </c>
      <c r="AX408" s="13" t="s">
        <v>79</v>
      </c>
      <c r="AY408" s="161" t="s">
        <v>317</v>
      </c>
    </row>
    <row r="409" spans="2:51" s="12" customFormat="1" ht="11.25">
      <c r="B409" s="153"/>
      <c r="D409" s="154" t="s">
        <v>323</v>
      </c>
      <c r="E409" s="155" t="s">
        <v>1</v>
      </c>
      <c r="F409" s="156" t="s">
        <v>550</v>
      </c>
      <c r="H409" s="155" t="s">
        <v>1</v>
      </c>
      <c r="I409" s="157"/>
      <c r="L409" s="153"/>
      <c r="M409" s="158"/>
      <c r="T409" s="159"/>
      <c r="AT409" s="155" t="s">
        <v>323</v>
      </c>
      <c r="AU409" s="155" t="s">
        <v>88</v>
      </c>
      <c r="AV409" s="12" t="s">
        <v>21</v>
      </c>
      <c r="AW409" s="12" t="s">
        <v>35</v>
      </c>
      <c r="AX409" s="12" t="s">
        <v>79</v>
      </c>
      <c r="AY409" s="155" t="s">
        <v>317</v>
      </c>
    </row>
    <row r="410" spans="2:51" s="13" customFormat="1" ht="11.25">
      <c r="B410" s="160"/>
      <c r="D410" s="154" t="s">
        <v>323</v>
      </c>
      <c r="E410" s="161" t="s">
        <v>1</v>
      </c>
      <c r="F410" s="162" t="s">
        <v>551</v>
      </c>
      <c r="H410" s="163">
        <v>264.776</v>
      </c>
      <c r="I410" s="164"/>
      <c r="L410" s="160"/>
      <c r="M410" s="165"/>
      <c r="T410" s="166"/>
      <c r="AT410" s="161" t="s">
        <v>323</v>
      </c>
      <c r="AU410" s="161" t="s">
        <v>88</v>
      </c>
      <c r="AV410" s="13" t="s">
        <v>88</v>
      </c>
      <c r="AW410" s="13" t="s">
        <v>35</v>
      </c>
      <c r="AX410" s="13" t="s">
        <v>79</v>
      </c>
      <c r="AY410" s="161" t="s">
        <v>317</v>
      </c>
    </row>
    <row r="411" spans="2:51" s="12" customFormat="1" ht="11.25">
      <c r="B411" s="153"/>
      <c r="D411" s="154" t="s">
        <v>323</v>
      </c>
      <c r="E411" s="155" t="s">
        <v>1</v>
      </c>
      <c r="F411" s="156" t="s">
        <v>552</v>
      </c>
      <c r="H411" s="155" t="s">
        <v>1</v>
      </c>
      <c r="I411" s="157"/>
      <c r="L411" s="153"/>
      <c r="M411" s="158"/>
      <c r="T411" s="159"/>
      <c r="AT411" s="155" t="s">
        <v>323</v>
      </c>
      <c r="AU411" s="155" t="s">
        <v>88</v>
      </c>
      <c r="AV411" s="12" t="s">
        <v>21</v>
      </c>
      <c r="AW411" s="12" t="s">
        <v>35</v>
      </c>
      <c r="AX411" s="12" t="s">
        <v>79</v>
      </c>
      <c r="AY411" s="155" t="s">
        <v>317</v>
      </c>
    </row>
    <row r="412" spans="2:51" s="13" customFormat="1" ht="11.25">
      <c r="B412" s="160"/>
      <c r="D412" s="154" t="s">
        <v>323</v>
      </c>
      <c r="E412" s="161" t="s">
        <v>1</v>
      </c>
      <c r="F412" s="162" t="s">
        <v>144</v>
      </c>
      <c r="H412" s="163">
        <v>205.04</v>
      </c>
      <c r="I412" s="164"/>
      <c r="L412" s="160"/>
      <c r="M412" s="165"/>
      <c r="T412" s="166"/>
      <c r="AT412" s="161" t="s">
        <v>323</v>
      </c>
      <c r="AU412" s="161" t="s">
        <v>88</v>
      </c>
      <c r="AV412" s="13" t="s">
        <v>88</v>
      </c>
      <c r="AW412" s="13" t="s">
        <v>35</v>
      </c>
      <c r="AX412" s="13" t="s">
        <v>79</v>
      </c>
      <c r="AY412" s="161" t="s">
        <v>317</v>
      </c>
    </row>
    <row r="413" spans="2:51" s="15" customFormat="1" ht="11.25">
      <c r="B413" s="174"/>
      <c r="D413" s="154" t="s">
        <v>323</v>
      </c>
      <c r="E413" s="175" t="s">
        <v>1</v>
      </c>
      <c r="F413" s="176" t="s">
        <v>334</v>
      </c>
      <c r="H413" s="177">
        <v>735.964</v>
      </c>
      <c r="I413" s="178"/>
      <c r="L413" s="174"/>
      <c r="M413" s="179"/>
      <c r="T413" s="180"/>
      <c r="AT413" s="175" t="s">
        <v>323</v>
      </c>
      <c r="AU413" s="175" t="s">
        <v>88</v>
      </c>
      <c r="AV413" s="15" t="s">
        <v>219</v>
      </c>
      <c r="AW413" s="15" t="s">
        <v>35</v>
      </c>
      <c r="AX413" s="15" t="s">
        <v>21</v>
      </c>
      <c r="AY413" s="175" t="s">
        <v>317</v>
      </c>
    </row>
    <row r="414" spans="2:65" s="1" customFormat="1" ht="24.2" customHeight="1">
      <c r="B414" s="32"/>
      <c r="C414" s="139" t="s">
        <v>579</v>
      </c>
      <c r="D414" s="139" t="s">
        <v>319</v>
      </c>
      <c r="E414" s="140" t="s">
        <v>554</v>
      </c>
      <c r="F414" s="141" t="s">
        <v>555</v>
      </c>
      <c r="G414" s="142" t="s">
        <v>107</v>
      </c>
      <c r="H414" s="143">
        <v>424.786</v>
      </c>
      <c r="I414" s="144"/>
      <c r="J414" s="145">
        <f>ROUND(I414*H414,1)</f>
        <v>0</v>
      </c>
      <c r="K414" s="146"/>
      <c r="L414" s="32"/>
      <c r="M414" s="147" t="s">
        <v>1</v>
      </c>
      <c r="N414" s="148" t="s">
        <v>44</v>
      </c>
      <c r="P414" s="149">
        <f>O414*H414</f>
        <v>0</v>
      </c>
      <c r="Q414" s="149">
        <v>0</v>
      </c>
      <c r="R414" s="149">
        <f>Q414*H414</f>
        <v>0</v>
      </c>
      <c r="S414" s="149">
        <v>0</v>
      </c>
      <c r="T414" s="150">
        <f>S414*H414</f>
        <v>0</v>
      </c>
      <c r="AR414" s="151" t="s">
        <v>219</v>
      </c>
      <c r="AT414" s="151" t="s">
        <v>319</v>
      </c>
      <c r="AU414" s="151" t="s">
        <v>88</v>
      </c>
      <c r="AY414" s="17" t="s">
        <v>317</v>
      </c>
      <c r="BE414" s="152">
        <f>IF(N414="základní",J414,0)</f>
        <v>0</v>
      </c>
      <c r="BF414" s="152">
        <f>IF(N414="snížená",J414,0)</f>
        <v>0</v>
      </c>
      <c r="BG414" s="152">
        <f>IF(N414="zákl. přenesená",J414,0)</f>
        <v>0</v>
      </c>
      <c r="BH414" s="152">
        <f>IF(N414="sníž. přenesená",J414,0)</f>
        <v>0</v>
      </c>
      <c r="BI414" s="152">
        <f>IF(N414="nulová",J414,0)</f>
        <v>0</v>
      </c>
      <c r="BJ414" s="17" t="s">
        <v>21</v>
      </c>
      <c r="BK414" s="152">
        <f>ROUND(I414*H414,1)</f>
        <v>0</v>
      </c>
      <c r="BL414" s="17" t="s">
        <v>219</v>
      </c>
      <c r="BM414" s="151" t="s">
        <v>556</v>
      </c>
    </row>
    <row r="415" spans="2:51" s="12" customFormat="1" ht="11.25">
      <c r="B415" s="153"/>
      <c r="D415" s="154" t="s">
        <v>323</v>
      </c>
      <c r="E415" s="155" t="s">
        <v>1</v>
      </c>
      <c r="F415" s="156" t="s">
        <v>550</v>
      </c>
      <c r="H415" s="155" t="s">
        <v>1</v>
      </c>
      <c r="I415" s="157"/>
      <c r="L415" s="153"/>
      <c r="M415" s="158"/>
      <c r="T415" s="159"/>
      <c r="AT415" s="155" t="s">
        <v>323</v>
      </c>
      <c r="AU415" s="155" t="s">
        <v>88</v>
      </c>
      <c r="AV415" s="12" t="s">
        <v>21</v>
      </c>
      <c r="AW415" s="12" t="s">
        <v>35</v>
      </c>
      <c r="AX415" s="12" t="s">
        <v>79</v>
      </c>
      <c r="AY415" s="155" t="s">
        <v>317</v>
      </c>
    </row>
    <row r="416" spans="2:51" s="13" customFormat="1" ht="11.25">
      <c r="B416" s="160"/>
      <c r="D416" s="154" t="s">
        <v>323</v>
      </c>
      <c r="E416" s="161" t="s">
        <v>1</v>
      </c>
      <c r="F416" s="162" t="s">
        <v>551</v>
      </c>
      <c r="H416" s="163">
        <v>264.776</v>
      </c>
      <c r="I416" s="164"/>
      <c r="L416" s="160"/>
      <c r="M416" s="165"/>
      <c r="T416" s="166"/>
      <c r="AT416" s="161" t="s">
        <v>323</v>
      </c>
      <c r="AU416" s="161" t="s">
        <v>88</v>
      </c>
      <c r="AV416" s="13" t="s">
        <v>88</v>
      </c>
      <c r="AW416" s="13" t="s">
        <v>35</v>
      </c>
      <c r="AX416" s="13" t="s">
        <v>79</v>
      </c>
      <c r="AY416" s="161" t="s">
        <v>317</v>
      </c>
    </row>
    <row r="417" spans="2:51" s="12" customFormat="1" ht="11.25">
      <c r="B417" s="153"/>
      <c r="D417" s="154" t="s">
        <v>323</v>
      </c>
      <c r="E417" s="155" t="s">
        <v>1</v>
      </c>
      <c r="F417" s="156" t="s">
        <v>552</v>
      </c>
      <c r="H417" s="155" t="s">
        <v>1</v>
      </c>
      <c r="I417" s="157"/>
      <c r="L417" s="153"/>
      <c r="M417" s="158"/>
      <c r="T417" s="159"/>
      <c r="AT417" s="155" t="s">
        <v>323</v>
      </c>
      <c r="AU417" s="155" t="s">
        <v>88</v>
      </c>
      <c r="AV417" s="12" t="s">
        <v>21</v>
      </c>
      <c r="AW417" s="12" t="s">
        <v>35</v>
      </c>
      <c r="AX417" s="12" t="s">
        <v>79</v>
      </c>
      <c r="AY417" s="155" t="s">
        <v>317</v>
      </c>
    </row>
    <row r="418" spans="2:51" s="13" customFormat="1" ht="11.25">
      <c r="B418" s="160"/>
      <c r="D418" s="154" t="s">
        <v>323</v>
      </c>
      <c r="E418" s="161" t="s">
        <v>1</v>
      </c>
      <c r="F418" s="162" t="s">
        <v>147</v>
      </c>
      <c r="H418" s="163">
        <v>160.01</v>
      </c>
      <c r="I418" s="164"/>
      <c r="L418" s="160"/>
      <c r="M418" s="165"/>
      <c r="T418" s="166"/>
      <c r="AT418" s="161" t="s">
        <v>323</v>
      </c>
      <c r="AU418" s="161" t="s">
        <v>88</v>
      </c>
      <c r="AV418" s="13" t="s">
        <v>88</v>
      </c>
      <c r="AW418" s="13" t="s">
        <v>35</v>
      </c>
      <c r="AX418" s="13" t="s">
        <v>79</v>
      </c>
      <c r="AY418" s="161" t="s">
        <v>317</v>
      </c>
    </row>
    <row r="419" spans="2:51" s="15" customFormat="1" ht="11.25">
      <c r="B419" s="174"/>
      <c r="D419" s="154" t="s">
        <v>323</v>
      </c>
      <c r="E419" s="175" t="s">
        <v>1</v>
      </c>
      <c r="F419" s="176" t="s">
        <v>334</v>
      </c>
      <c r="H419" s="177">
        <v>424.786</v>
      </c>
      <c r="I419" s="178"/>
      <c r="L419" s="174"/>
      <c r="M419" s="179"/>
      <c r="T419" s="180"/>
      <c r="AT419" s="175" t="s">
        <v>323</v>
      </c>
      <c r="AU419" s="175" t="s">
        <v>88</v>
      </c>
      <c r="AV419" s="15" t="s">
        <v>219</v>
      </c>
      <c r="AW419" s="15" t="s">
        <v>35</v>
      </c>
      <c r="AX419" s="15" t="s">
        <v>21</v>
      </c>
      <c r="AY419" s="175" t="s">
        <v>317</v>
      </c>
    </row>
    <row r="420" spans="2:65" s="1" customFormat="1" ht="24.2" customHeight="1">
      <c r="B420" s="32"/>
      <c r="C420" s="139" t="s">
        <v>255</v>
      </c>
      <c r="D420" s="139" t="s">
        <v>319</v>
      </c>
      <c r="E420" s="140" t="s">
        <v>561</v>
      </c>
      <c r="F420" s="141" t="s">
        <v>562</v>
      </c>
      <c r="G420" s="142" t="s">
        <v>107</v>
      </c>
      <c r="H420" s="143">
        <v>156.622</v>
      </c>
      <c r="I420" s="144"/>
      <c r="J420" s="145">
        <f>ROUND(I420*H420,1)</f>
        <v>0</v>
      </c>
      <c r="K420" s="146"/>
      <c r="L420" s="32"/>
      <c r="M420" s="147" t="s">
        <v>1</v>
      </c>
      <c r="N420" s="148" t="s">
        <v>44</v>
      </c>
      <c r="P420" s="149">
        <f>O420*H420</f>
        <v>0</v>
      </c>
      <c r="Q420" s="149">
        <v>0</v>
      </c>
      <c r="R420" s="149">
        <f>Q420*H420</f>
        <v>0</v>
      </c>
      <c r="S420" s="149">
        <v>0</v>
      </c>
      <c r="T420" s="150">
        <f>S420*H420</f>
        <v>0</v>
      </c>
      <c r="AR420" s="151" t="s">
        <v>219</v>
      </c>
      <c r="AT420" s="151" t="s">
        <v>319</v>
      </c>
      <c r="AU420" s="151" t="s">
        <v>88</v>
      </c>
      <c r="AY420" s="17" t="s">
        <v>317</v>
      </c>
      <c r="BE420" s="152">
        <f>IF(N420="základní",J420,0)</f>
        <v>0</v>
      </c>
      <c r="BF420" s="152">
        <f>IF(N420="snížená",J420,0)</f>
        <v>0</v>
      </c>
      <c r="BG420" s="152">
        <f>IF(N420="zákl. přenesená",J420,0)</f>
        <v>0</v>
      </c>
      <c r="BH420" s="152">
        <f>IF(N420="sníž. přenesená",J420,0)</f>
        <v>0</v>
      </c>
      <c r="BI420" s="152">
        <f>IF(N420="nulová",J420,0)</f>
        <v>0</v>
      </c>
      <c r="BJ420" s="17" t="s">
        <v>21</v>
      </c>
      <c r="BK420" s="152">
        <f>ROUND(I420*H420,1)</f>
        <v>0</v>
      </c>
      <c r="BL420" s="17" t="s">
        <v>219</v>
      </c>
      <c r="BM420" s="151" t="s">
        <v>563</v>
      </c>
    </row>
    <row r="421" spans="2:51" s="12" customFormat="1" ht="11.25">
      <c r="B421" s="153"/>
      <c r="D421" s="154" t="s">
        <v>323</v>
      </c>
      <c r="E421" s="155" t="s">
        <v>1</v>
      </c>
      <c r="F421" s="156" t="s">
        <v>1332</v>
      </c>
      <c r="H421" s="155" t="s">
        <v>1</v>
      </c>
      <c r="I421" s="157"/>
      <c r="L421" s="153"/>
      <c r="M421" s="158"/>
      <c r="T421" s="159"/>
      <c r="AT421" s="155" t="s">
        <v>323</v>
      </c>
      <c r="AU421" s="155" t="s">
        <v>88</v>
      </c>
      <c r="AV421" s="12" t="s">
        <v>21</v>
      </c>
      <c r="AW421" s="12" t="s">
        <v>35</v>
      </c>
      <c r="AX421" s="12" t="s">
        <v>79</v>
      </c>
      <c r="AY421" s="155" t="s">
        <v>317</v>
      </c>
    </row>
    <row r="422" spans="2:51" s="13" customFormat="1" ht="22.5">
      <c r="B422" s="160"/>
      <c r="D422" s="154" t="s">
        <v>323</v>
      </c>
      <c r="E422" s="161" t="s">
        <v>1</v>
      </c>
      <c r="F422" s="162" t="s">
        <v>1348</v>
      </c>
      <c r="H422" s="163">
        <v>52.845</v>
      </c>
      <c r="I422" s="164"/>
      <c r="L422" s="160"/>
      <c r="M422" s="165"/>
      <c r="T422" s="166"/>
      <c r="AT422" s="161" t="s">
        <v>323</v>
      </c>
      <c r="AU422" s="161" t="s">
        <v>88</v>
      </c>
      <c r="AV422" s="13" t="s">
        <v>88</v>
      </c>
      <c r="AW422" s="13" t="s">
        <v>35</v>
      </c>
      <c r="AX422" s="13" t="s">
        <v>79</v>
      </c>
      <c r="AY422" s="161" t="s">
        <v>317</v>
      </c>
    </row>
    <row r="423" spans="2:51" s="12" customFormat="1" ht="11.25">
      <c r="B423" s="153"/>
      <c r="D423" s="154" t="s">
        <v>323</v>
      </c>
      <c r="E423" s="155" t="s">
        <v>1</v>
      </c>
      <c r="F423" s="156" t="s">
        <v>1210</v>
      </c>
      <c r="H423" s="155" t="s">
        <v>1</v>
      </c>
      <c r="I423" s="157"/>
      <c r="L423" s="153"/>
      <c r="M423" s="158"/>
      <c r="T423" s="159"/>
      <c r="AT423" s="155" t="s">
        <v>323</v>
      </c>
      <c r="AU423" s="155" t="s">
        <v>88</v>
      </c>
      <c r="AV423" s="12" t="s">
        <v>21</v>
      </c>
      <c r="AW423" s="12" t="s">
        <v>35</v>
      </c>
      <c r="AX423" s="12" t="s">
        <v>79</v>
      </c>
      <c r="AY423" s="155" t="s">
        <v>317</v>
      </c>
    </row>
    <row r="424" spans="2:51" s="13" customFormat="1" ht="22.5">
      <c r="B424" s="160"/>
      <c r="D424" s="154" t="s">
        <v>323</v>
      </c>
      <c r="E424" s="161" t="s">
        <v>1</v>
      </c>
      <c r="F424" s="162" t="s">
        <v>1349</v>
      </c>
      <c r="H424" s="163">
        <v>97.321</v>
      </c>
      <c r="I424" s="164"/>
      <c r="L424" s="160"/>
      <c r="M424" s="165"/>
      <c r="T424" s="166"/>
      <c r="AT424" s="161" t="s">
        <v>323</v>
      </c>
      <c r="AU424" s="161" t="s">
        <v>88</v>
      </c>
      <c r="AV424" s="13" t="s">
        <v>88</v>
      </c>
      <c r="AW424" s="13" t="s">
        <v>35</v>
      </c>
      <c r="AX424" s="13" t="s">
        <v>79</v>
      </c>
      <c r="AY424" s="161" t="s">
        <v>317</v>
      </c>
    </row>
    <row r="425" spans="2:51" s="13" customFormat="1" ht="11.25">
      <c r="B425" s="160"/>
      <c r="D425" s="154" t="s">
        <v>323</v>
      </c>
      <c r="E425" s="161" t="s">
        <v>1</v>
      </c>
      <c r="F425" s="162" t="s">
        <v>1350</v>
      </c>
      <c r="H425" s="163">
        <v>-1.8</v>
      </c>
      <c r="I425" s="164"/>
      <c r="L425" s="160"/>
      <c r="M425" s="165"/>
      <c r="T425" s="166"/>
      <c r="AT425" s="161" t="s">
        <v>323</v>
      </c>
      <c r="AU425" s="161" t="s">
        <v>88</v>
      </c>
      <c r="AV425" s="13" t="s">
        <v>88</v>
      </c>
      <c r="AW425" s="13" t="s">
        <v>35</v>
      </c>
      <c r="AX425" s="13" t="s">
        <v>79</v>
      </c>
      <c r="AY425" s="161" t="s">
        <v>317</v>
      </c>
    </row>
    <row r="426" spans="2:51" s="12" customFormat="1" ht="11.25">
      <c r="B426" s="153"/>
      <c r="D426" s="154" t="s">
        <v>323</v>
      </c>
      <c r="E426" s="155" t="s">
        <v>1</v>
      </c>
      <c r="F426" s="156" t="s">
        <v>1351</v>
      </c>
      <c r="H426" s="155" t="s">
        <v>1</v>
      </c>
      <c r="I426" s="157"/>
      <c r="L426" s="153"/>
      <c r="M426" s="158"/>
      <c r="T426" s="159"/>
      <c r="AT426" s="155" t="s">
        <v>323</v>
      </c>
      <c r="AU426" s="155" t="s">
        <v>88</v>
      </c>
      <c r="AV426" s="12" t="s">
        <v>21</v>
      </c>
      <c r="AW426" s="12" t="s">
        <v>35</v>
      </c>
      <c r="AX426" s="12" t="s">
        <v>79</v>
      </c>
      <c r="AY426" s="155" t="s">
        <v>317</v>
      </c>
    </row>
    <row r="427" spans="2:51" s="13" customFormat="1" ht="11.25">
      <c r="B427" s="160"/>
      <c r="D427" s="154" t="s">
        <v>323</v>
      </c>
      <c r="E427" s="161" t="s">
        <v>1</v>
      </c>
      <c r="F427" s="162" t="s">
        <v>1352</v>
      </c>
      <c r="H427" s="163">
        <v>1.031</v>
      </c>
      <c r="I427" s="164"/>
      <c r="L427" s="160"/>
      <c r="M427" s="165"/>
      <c r="T427" s="166"/>
      <c r="AT427" s="161" t="s">
        <v>323</v>
      </c>
      <c r="AU427" s="161" t="s">
        <v>88</v>
      </c>
      <c r="AV427" s="13" t="s">
        <v>88</v>
      </c>
      <c r="AW427" s="13" t="s">
        <v>35</v>
      </c>
      <c r="AX427" s="13" t="s">
        <v>79</v>
      </c>
      <c r="AY427" s="161" t="s">
        <v>317</v>
      </c>
    </row>
    <row r="428" spans="2:51" s="12" customFormat="1" ht="11.25">
      <c r="B428" s="153"/>
      <c r="D428" s="154" t="s">
        <v>323</v>
      </c>
      <c r="E428" s="155" t="s">
        <v>1</v>
      </c>
      <c r="F428" s="156" t="s">
        <v>569</v>
      </c>
      <c r="H428" s="155" t="s">
        <v>1</v>
      </c>
      <c r="I428" s="157"/>
      <c r="L428" s="153"/>
      <c r="M428" s="158"/>
      <c r="T428" s="159"/>
      <c r="AT428" s="155" t="s">
        <v>323</v>
      </c>
      <c r="AU428" s="155" t="s">
        <v>88</v>
      </c>
      <c r="AV428" s="12" t="s">
        <v>21</v>
      </c>
      <c r="AW428" s="12" t="s">
        <v>35</v>
      </c>
      <c r="AX428" s="12" t="s">
        <v>79</v>
      </c>
      <c r="AY428" s="155" t="s">
        <v>317</v>
      </c>
    </row>
    <row r="429" spans="2:51" s="13" customFormat="1" ht="11.25">
      <c r="B429" s="160"/>
      <c r="D429" s="154" t="s">
        <v>323</v>
      </c>
      <c r="E429" s="161" t="s">
        <v>1</v>
      </c>
      <c r="F429" s="162" t="s">
        <v>570</v>
      </c>
      <c r="H429" s="163">
        <v>4.136</v>
      </c>
      <c r="I429" s="164"/>
      <c r="L429" s="160"/>
      <c r="M429" s="165"/>
      <c r="T429" s="166"/>
      <c r="AT429" s="161" t="s">
        <v>323</v>
      </c>
      <c r="AU429" s="161" t="s">
        <v>88</v>
      </c>
      <c r="AV429" s="13" t="s">
        <v>88</v>
      </c>
      <c r="AW429" s="13" t="s">
        <v>35</v>
      </c>
      <c r="AX429" s="13" t="s">
        <v>79</v>
      </c>
      <c r="AY429" s="161" t="s">
        <v>317</v>
      </c>
    </row>
    <row r="430" spans="2:51" s="13" customFormat="1" ht="11.25">
      <c r="B430" s="160"/>
      <c r="D430" s="154" t="s">
        <v>323</v>
      </c>
      <c r="E430" s="161" t="s">
        <v>1</v>
      </c>
      <c r="F430" s="162" t="s">
        <v>1353</v>
      </c>
      <c r="H430" s="163">
        <v>0.432</v>
      </c>
      <c r="I430" s="164"/>
      <c r="L430" s="160"/>
      <c r="M430" s="165"/>
      <c r="T430" s="166"/>
      <c r="AT430" s="161" t="s">
        <v>323</v>
      </c>
      <c r="AU430" s="161" t="s">
        <v>88</v>
      </c>
      <c r="AV430" s="13" t="s">
        <v>88</v>
      </c>
      <c r="AW430" s="13" t="s">
        <v>35</v>
      </c>
      <c r="AX430" s="13" t="s">
        <v>79</v>
      </c>
      <c r="AY430" s="161" t="s">
        <v>317</v>
      </c>
    </row>
    <row r="431" spans="2:51" s="13" customFormat="1" ht="11.25">
      <c r="B431" s="160"/>
      <c r="D431" s="154" t="s">
        <v>323</v>
      </c>
      <c r="E431" s="161" t="s">
        <v>1</v>
      </c>
      <c r="F431" s="162" t="s">
        <v>571</v>
      </c>
      <c r="H431" s="163">
        <v>0.265</v>
      </c>
      <c r="I431" s="164"/>
      <c r="L431" s="160"/>
      <c r="M431" s="165"/>
      <c r="T431" s="166"/>
      <c r="AT431" s="161" t="s">
        <v>323</v>
      </c>
      <c r="AU431" s="161" t="s">
        <v>88</v>
      </c>
      <c r="AV431" s="13" t="s">
        <v>88</v>
      </c>
      <c r="AW431" s="13" t="s">
        <v>35</v>
      </c>
      <c r="AX431" s="13" t="s">
        <v>79</v>
      </c>
      <c r="AY431" s="161" t="s">
        <v>317</v>
      </c>
    </row>
    <row r="432" spans="2:51" s="13" customFormat="1" ht="11.25">
      <c r="B432" s="160"/>
      <c r="D432" s="154" t="s">
        <v>323</v>
      </c>
      <c r="E432" s="161" t="s">
        <v>1</v>
      </c>
      <c r="F432" s="162" t="s">
        <v>572</v>
      </c>
      <c r="H432" s="163">
        <v>2.392</v>
      </c>
      <c r="I432" s="164"/>
      <c r="L432" s="160"/>
      <c r="M432" s="165"/>
      <c r="T432" s="166"/>
      <c r="AT432" s="161" t="s">
        <v>323</v>
      </c>
      <c r="AU432" s="161" t="s">
        <v>88</v>
      </c>
      <c r="AV432" s="13" t="s">
        <v>88</v>
      </c>
      <c r="AW432" s="13" t="s">
        <v>35</v>
      </c>
      <c r="AX432" s="13" t="s">
        <v>79</v>
      </c>
      <c r="AY432" s="161" t="s">
        <v>317</v>
      </c>
    </row>
    <row r="433" spans="2:51" s="15" customFormat="1" ht="11.25">
      <c r="B433" s="174"/>
      <c r="D433" s="154" t="s">
        <v>323</v>
      </c>
      <c r="E433" s="175" t="s">
        <v>129</v>
      </c>
      <c r="F433" s="176" t="s">
        <v>334</v>
      </c>
      <c r="H433" s="177">
        <v>156.622</v>
      </c>
      <c r="I433" s="178"/>
      <c r="L433" s="174"/>
      <c r="M433" s="179"/>
      <c r="T433" s="180"/>
      <c r="AT433" s="175" t="s">
        <v>323</v>
      </c>
      <c r="AU433" s="175" t="s">
        <v>88</v>
      </c>
      <c r="AV433" s="15" t="s">
        <v>219</v>
      </c>
      <c r="AW433" s="15" t="s">
        <v>35</v>
      </c>
      <c r="AX433" s="15" t="s">
        <v>21</v>
      </c>
      <c r="AY433" s="175" t="s">
        <v>317</v>
      </c>
    </row>
    <row r="434" spans="2:65" s="1" customFormat="1" ht="16.5" customHeight="1">
      <c r="B434" s="32"/>
      <c r="C434" s="181" t="s">
        <v>610</v>
      </c>
      <c r="D434" s="181" t="s">
        <v>574</v>
      </c>
      <c r="E434" s="182" t="s">
        <v>575</v>
      </c>
      <c r="F434" s="183" t="s">
        <v>576</v>
      </c>
      <c r="G434" s="184" t="s">
        <v>236</v>
      </c>
      <c r="H434" s="185">
        <v>297.582</v>
      </c>
      <c r="I434" s="186"/>
      <c r="J434" s="187">
        <f>ROUND(I434*H434,1)</f>
        <v>0</v>
      </c>
      <c r="K434" s="188"/>
      <c r="L434" s="189"/>
      <c r="M434" s="190" t="s">
        <v>1</v>
      </c>
      <c r="N434" s="191" t="s">
        <v>44</v>
      </c>
      <c r="P434" s="149">
        <f>O434*H434</f>
        <v>0</v>
      </c>
      <c r="Q434" s="149">
        <v>0</v>
      </c>
      <c r="R434" s="149">
        <f>Q434*H434</f>
        <v>0</v>
      </c>
      <c r="S434" s="149">
        <v>0</v>
      </c>
      <c r="T434" s="150">
        <f>S434*H434</f>
        <v>0</v>
      </c>
      <c r="AR434" s="151" t="s">
        <v>252</v>
      </c>
      <c r="AT434" s="151" t="s">
        <v>574</v>
      </c>
      <c r="AU434" s="151" t="s">
        <v>88</v>
      </c>
      <c r="AY434" s="17" t="s">
        <v>317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7" t="s">
        <v>21</v>
      </c>
      <c r="BK434" s="152">
        <f>ROUND(I434*H434,1)</f>
        <v>0</v>
      </c>
      <c r="BL434" s="17" t="s">
        <v>219</v>
      </c>
      <c r="BM434" s="151" t="s">
        <v>577</v>
      </c>
    </row>
    <row r="435" spans="2:51" s="13" customFormat="1" ht="11.25">
      <c r="B435" s="160"/>
      <c r="D435" s="154" t="s">
        <v>323</v>
      </c>
      <c r="E435" s="161" t="s">
        <v>1</v>
      </c>
      <c r="F435" s="162" t="s">
        <v>578</v>
      </c>
      <c r="H435" s="163">
        <v>297.582</v>
      </c>
      <c r="I435" s="164"/>
      <c r="L435" s="160"/>
      <c r="M435" s="165"/>
      <c r="T435" s="166"/>
      <c r="AT435" s="161" t="s">
        <v>323</v>
      </c>
      <c r="AU435" s="161" t="s">
        <v>88</v>
      </c>
      <c r="AV435" s="13" t="s">
        <v>88</v>
      </c>
      <c r="AW435" s="13" t="s">
        <v>35</v>
      </c>
      <c r="AX435" s="13" t="s">
        <v>79</v>
      </c>
      <c r="AY435" s="161" t="s">
        <v>317</v>
      </c>
    </row>
    <row r="436" spans="2:51" s="15" customFormat="1" ht="11.25">
      <c r="B436" s="174"/>
      <c r="D436" s="154" t="s">
        <v>323</v>
      </c>
      <c r="E436" s="175" t="s">
        <v>1</v>
      </c>
      <c r="F436" s="176" t="s">
        <v>334</v>
      </c>
      <c r="H436" s="177">
        <v>297.582</v>
      </c>
      <c r="I436" s="178"/>
      <c r="L436" s="174"/>
      <c r="M436" s="179"/>
      <c r="T436" s="180"/>
      <c r="AT436" s="175" t="s">
        <v>323</v>
      </c>
      <c r="AU436" s="175" t="s">
        <v>88</v>
      </c>
      <c r="AV436" s="15" t="s">
        <v>219</v>
      </c>
      <c r="AW436" s="15" t="s">
        <v>35</v>
      </c>
      <c r="AX436" s="15" t="s">
        <v>21</v>
      </c>
      <c r="AY436" s="175" t="s">
        <v>317</v>
      </c>
    </row>
    <row r="437" spans="2:65" s="1" customFormat="1" ht="24.2" customHeight="1">
      <c r="B437" s="32"/>
      <c r="C437" s="139" t="s">
        <v>617</v>
      </c>
      <c r="D437" s="139" t="s">
        <v>319</v>
      </c>
      <c r="E437" s="140" t="s">
        <v>580</v>
      </c>
      <c r="F437" s="141" t="s">
        <v>581</v>
      </c>
      <c r="G437" s="142" t="s">
        <v>107</v>
      </c>
      <c r="H437" s="143">
        <v>529.551</v>
      </c>
      <c r="I437" s="144"/>
      <c r="J437" s="145">
        <f>ROUND(I437*H437,1)</f>
        <v>0</v>
      </c>
      <c r="K437" s="146"/>
      <c r="L437" s="32"/>
      <c r="M437" s="147" t="s">
        <v>1</v>
      </c>
      <c r="N437" s="148" t="s">
        <v>44</v>
      </c>
      <c r="P437" s="149">
        <f>O437*H437</f>
        <v>0</v>
      </c>
      <c r="Q437" s="149">
        <v>0</v>
      </c>
      <c r="R437" s="149">
        <f>Q437*H437</f>
        <v>0</v>
      </c>
      <c r="S437" s="149">
        <v>0</v>
      </c>
      <c r="T437" s="150">
        <f>S437*H437</f>
        <v>0</v>
      </c>
      <c r="AR437" s="151" t="s">
        <v>219</v>
      </c>
      <c r="AT437" s="151" t="s">
        <v>319</v>
      </c>
      <c r="AU437" s="151" t="s">
        <v>88</v>
      </c>
      <c r="AY437" s="17" t="s">
        <v>317</v>
      </c>
      <c r="BE437" s="152">
        <f>IF(N437="základní",J437,0)</f>
        <v>0</v>
      </c>
      <c r="BF437" s="152">
        <f>IF(N437="snížená",J437,0)</f>
        <v>0</v>
      </c>
      <c r="BG437" s="152">
        <f>IF(N437="zákl. přenesená",J437,0)</f>
        <v>0</v>
      </c>
      <c r="BH437" s="152">
        <f>IF(N437="sníž. přenesená",J437,0)</f>
        <v>0</v>
      </c>
      <c r="BI437" s="152">
        <f>IF(N437="nulová",J437,0)</f>
        <v>0</v>
      </c>
      <c r="BJ437" s="17" t="s">
        <v>21</v>
      </c>
      <c r="BK437" s="152">
        <f>ROUND(I437*H437,1)</f>
        <v>0</v>
      </c>
      <c r="BL437" s="17" t="s">
        <v>219</v>
      </c>
      <c r="BM437" s="151" t="s">
        <v>582</v>
      </c>
    </row>
    <row r="438" spans="2:51" s="12" customFormat="1" ht="11.25">
      <c r="B438" s="153"/>
      <c r="D438" s="154" t="s">
        <v>323</v>
      </c>
      <c r="E438" s="155" t="s">
        <v>1</v>
      </c>
      <c r="F438" s="156" t="s">
        <v>583</v>
      </c>
      <c r="H438" s="155" t="s">
        <v>1</v>
      </c>
      <c r="I438" s="157"/>
      <c r="L438" s="153"/>
      <c r="M438" s="158"/>
      <c r="T438" s="159"/>
      <c r="AT438" s="155" t="s">
        <v>323</v>
      </c>
      <c r="AU438" s="155" t="s">
        <v>88</v>
      </c>
      <c r="AV438" s="12" t="s">
        <v>21</v>
      </c>
      <c r="AW438" s="12" t="s">
        <v>35</v>
      </c>
      <c r="AX438" s="12" t="s">
        <v>79</v>
      </c>
      <c r="AY438" s="155" t="s">
        <v>317</v>
      </c>
    </row>
    <row r="439" spans="2:51" s="13" customFormat="1" ht="11.25">
      <c r="B439" s="160"/>
      <c r="D439" s="154" t="s">
        <v>323</v>
      </c>
      <c r="E439" s="161" t="s">
        <v>1</v>
      </c>
      <c r="F439" s="162" t="s">
        <v>1347</v>
      </c>
      <c r="H439" s="163">
        <v>824.792</v>
      </c>
      <c r="I439" s="164"/>
      <c r="L439" s="160"/>
      <c r="M439" s="165"/>
      <c r="T439" s="166"/>
      <c r="AT439" s="161" t="s">
        <v>323</v>
      </c>
      <c r="AU439" s="161" t="s">
        <v>88</v>
      </c>
      <c r="AV439" s="13" t="s">
        <v>88</v>
      </c>
      <c r="AW439" s="13" t="s">
        <v>35</v>
      </c>
      <c r="AX439" s="13" t="s">
        <v>79</v>
      </c>
      <c r="AY439" s="161" t="s">
        <v>317</v>
      </c>
    </row>
    <row r="440" spans="2:51" s="14" customFormat="1" ht="11.25">
      <c r="B440" s="167"/>
      <c r="D440" s="154" t="s">
        <v>323</v>
      </c>
      <c r="E440" s="168" t="s">
        <v>1</v>
      </c>
      <c r="F440" s="169" t="s">
        <v>333</v>
      </c>
      <c r="H440" s="170">
        <v>824.792</v>
      </c>
      <c r="I440" s="171"/>
      <c r="L440" s="167"/>
      <c r="M440" s="172"/>
      <c r="T440" s="173"/>
      <c r="AT440" s="168" t="s">
        <v>323</v>
      </c>
      <c r="AU440" s="168" t="s">
        <v>88</v>
      </c>
      <c r="AV440" s="14" t="s">
        <v>190</v>
      </c>
      <c r="AW440" s="14" t="s">
        <v>35</v>
      </c>
      <c r="AX440" s="14" t="s">
        <v>79</v>
      </c>
      <c r="AY440" s="168" t="s">
        <v>317</v>
      </c>
    </row>
    <row r="441" spans="2:51" s="12" customFormat="1" ht="11.25">
      <c r="B441" s="153"/>
      <c r="D441" s="154" t="s">
        <v>323</v>
      </c>
      <c r="E441" s="155" t="s">
        <v>1</v>
      </c>
      <c r="F441" s="156" t="s">
        <v>584</v>
      </c>
      <c r="H441" s="155" t="s">
        <v>1</v>
      </c>
      <c r="I441" s="157"/>
      <c r="L441" s="153"/>
      <c r="M441" s="158"/>
      <c r="T441" s="159"/>
      <c r="AT441" s="155" t="s">
        <v>323</v>
      </c>
      <c r="AU441" s="155" t="s">
        <v>88</v>
      </c>
      <c r="AV441" s="12" t="s">
        <v>21</v>
      </c>
      <c r="AW441" s="12" t="s">
        <v>35</v>
      </c>
      <c r="AX441" s="12" t="s">
        <v>79</v>
      </c>
      <c r="AY441" s="155" t="s">
        <v>317</v>
      </c>
    </row>
    <row r="442" spans="2:51" s="13" customFormat="1" ht="11.25">
      <c r="B442" s="160"/>
      <c r="D442" s="154" t="s">
        <v>323</v>
      </c>
      <c r="E442" s="161" t="s">
        <v>1</v>
      </c>
      <c r="F442" s="162" t="s">
        <v>1354</v>
      </c>
      <c r="H442" s="163">
        <v>-39.716</v>
      </c>
      <c r="I442" s="164"/>
      <c r="L442" s="160"/>
      <c r="M442" s="165"/>
      <c r="T442" s="166"/>
      <c r="AT442" s="161" t="s">
        <v>323</v>
      </c>
      <c r="AU442" s="161" t="s">
        <v>88</v>
      </c>
      <c r="AV442" s="13" t="s">
        <v>88</v>
      </c>
      <c r="AW442" s="13" t="s">
        <v>35</v>
      </c>
      <c r="AX442" s="13" t="s">
        <v>79</v>
      </c>
      <c r="AY442" s="161" t="s">
        <v>317</v>
      </c>
    </row>
    <row r="443" spans="2:51" s="12" customFormat="1" ht="11.25">
      <c r="B443" s="153"/>
      <c r="D443" s="154" t="s">
        <v>323</v>
      </c>
      <c r="E443" s="155" t="s">
        <v>1</v>
      </c>
      <c r="F443" s="156" t="s">
        <v>588</v>
      </c>
      <c r="H443" s="155" t="s">
        <v>1</v>
      </c>
      <c r="I443" s="157"/>
      <c r="L443" s="153"/>
      <c r="M443" s="158"/>
      <c r="T443" s="159"/>
      <c r="AT443" s="155" t="s">
        <v>323</v>
      </c>
      <c r="AU443" s="155" t="s">
        <v>88</v>
      </c>
      <c r="AV443" s="12" t="s">
        <v>21</v>
      </c>
      <c r="AW443" s="12" t="s">
        <v>35</v>
      </c>
      <c r="AX443" s="12" t="s">
        <v>79</v>
      </c>
      <c r="AY443" s="155" t="s">
        <v>317</v>
      </c>
    </row>
    <row r="444" spans="2:51" s="13" customFormat="1" ht="11.25">
      <c r="B444" s="160"/>
      <c r="D444" s="154" t="s">
        <v>323</v>
      </c>
      <c r="E444" s="161" t="s">
        <v>1</v>
      </c>
      <c r="F444" s="162" t="s">
        <v>1355</v>
      </c>
      <c r="H444" s="163">
        <v>-4.59</v>
      </c>
      <c r="I444" s="164"/>
      <c r="L444" s="160"/>
      <c r="M444" s="165"/>
      <c r="T444" s="166"/>
      <c r="AT444" s="161" t="s">
        <v>323</v>
      </c>
      <c r="AU444" s="161" t="s">
        <v>88</v>
      </c>
      <c r="AV444" s="13" t="s">
        <v>88</v>
      </c>
      <c r="AW444" s="13" t="s">
        <v>35</v>
      </c>
      <c r="AX444" s="13" t="s">
        <v>79</v>
      </c>
      <c r="AY444" s="161" t="s">
        <v>317</v>
      </c>
    </row>
    <row r="445" spans="2:51" s="12" customFormat="1" ht="11.25">
      <c r="B445" s="153"/>
      <c r="D445" s="154" t="s">
        <v>323</v>
      </c>
      <c r="E445" s="155" t="s">
        <v>1</v>
      </c>
      <c r="F445" s="156" t="s">
        <v>590</v>
      </c>
      <c r="H445" s="155" t="s">
        <v>1</v>
      </c>
      <c r="I445" s="157"/>
      <c r="L445" s="153"/>
      <c r="M445" s="158"/>
      <c r="T445" s="159"/>
      <c r="AT445" s="155" t="s">
        <v>323</v>
      </c>
      <c r="AU445" s="155" t="s">
        <v>88</v>
      </c>
      <c r="AV445" s="12" t="s">
        <v>21</v>
      </c>
      <c r="AW445" s="12" t="s">
        <v>35</v>
      </c>
      <c r="AX445" s="12" t="s">
        <v>79</v>
      </c>
      <c r="AY445" s="155" t="s">
        <v>317</v>
      </c>
    </row>
    <row r="446" spans="2:51" s="13" customFormat="1" ht="11.25">
      <c r="B446" s="160"/>
      <c r="D446" s="154" t="s">
        <v>323</v>
      </c>
      <c r="E446" s="161" t="s">
        <v>1</v>
      </c>
      <c r="F446" s="162" t="s">
        <v>591</v>
      </c>
      <c r="H446" s="163">
        <v>-156.622</v>
      </c>
      <c r="I446" s="164"/>
      <c r="L446" s="160"/>
      <c r="M446" s="165"/>
      <c r="T446" s="166"/>
      <c r="AT446" s="161" t="s">
        <v>323</v>
      </c>
      <c r="AU446" s="161" t="s">
        <v>88</v>
      </c>
      <c r="AV446" s="13" t="s">
        <v>88</v>
      </c>
      <c r="AW446" s="13" t="s">
        <v>35</v>
      </c>
      <c r="AX446" s="13" t="s">
        <v>79</v>
      </c>
      <c r="AY446" s="161" t="s">
        <v>317</v>
      </c>
    </row>
    <row r="447" spans="2:51" s="12" customFormat="1" ht="11.25">
      <c r="B447" s="153"/>
      <c r="D447" s="154" t="s">
        <v>323</v>
      </c>
      <c r="E447" s="155" t="s">
        <v>1</v>
      </c>
      <c r="F447" s="156" t="s">
        <v>592</v>
      </c>
      <c r="H447" s="155" t="s">
        <v>1</v>
      </c>
      <c r="I447" s="157"/>
      <c r="L447" s="153"/>
      <c r="M447" s="158"/>
      <c r="T447" s="159"/>
      <c r="AT447" s="155" t="s">
        <v>323</v>
      </c>
      <c r="AU447" s="155" t="s">
        <v>88</v>
      </c>
      <c r="AV447" s="12" t="s">
        <v>21</v>
      </c>
      <c r="AW447" s="12" t="s">
        <v>35</v>
      </c>
      <c r="AX447" s="12" t="s">
        <v>79</v>
      </c>
      <c r="AY447" s="155" t="s">
        <v>317</v>
      </c>
    </row>
    <row r="448" spans="2:51" s="13" customFormat="1" ht="11.25">
      <c r="B448" s="160"/>
      <c r="D448" s="154" t="s">
        <v>323</v>
      </c>
      <c r="E448" s="161" t="s">
        <v>1</v>
      </c>
      <c r="F448" s="162" t="s">
        <v>1356</v>
      </c>
      <c r="H448" s="163">
        <v>-2.569</v>
      </c>
      <c r="I448" s="164"/>
      <c r="L448" s="160"/>
      <c r="M448" s="165"/>
      <c r="T448" s="166"/>
      <c r="AT448" s="161" t="s">
        <v>323</v>
      </c>
      <c r="AU448" s="161" t="s">
        <v>88</v>
      </c>
      <c r="AV448" s="13" t="s">
        <v>88</v>
      </c>
      <c r="AW448" s="13" t="s">
        <v>35</v>
      </c>
      <c r="AX448" s="13" t="s">
        <v>79</v>
      </c>
      <c r="AY448" s="161" t="s">
        <v>317</v>
      </c>
    </row>
    <row r="449" spans="2:51" s="13" customFormat="1" ht="22.5">
      <c r="B449" s="160"/>
      <c r="D449" s="154" t="s">
        <v>323</v>
      </c>
      <c r="E449" s="161" t="s">
        <v>1</v>
      </c>
      <c r="F449" s="162" t="s">
        <v>1357</v>
      </c>
      <c r="H449" s="163">
        <v>-2.309</v>
      </c>
      <c r="I449" s="164"/>
      <c r="L449" s="160"/>
      <c r="M449" s="165"/>
      <c r="T449" s="166"/>
      <c r="AT449" s="161" t="s">
        <v>323</v>
      </c>
      <c r="AU449" s="161" t="s">
        <v>88</v>
      </c>
      <c r="AV449" s="13" t="s">
        <v>88</v>
      </c>
      <c r="AW449" s="13" t="s">
        <v>35</v>
      </c>
      <c r="AX449" s="13" t="s">
        <v>79</v>
      </c>
      <c r="AY449" s="161" t="s">
        <v>317</v>
      </c>
    </row>
    <row r="450" spans="2:51" s="12" customFormat="1" ht="11.25">
      <c r="B450" s="153"/>
      <c r="D450" s="154" t="s">
        <v>323</v>
      </c>
      <c r="E450" s="155" t="s">
        <v>1</v>
      </c>
      <c r="F450" s="156" t="s">
        <v>595</v>
      </c>
      <c r="H450" s="155" t="s">
        <v>1</v>
      </c>
      <c r="I450" s="157"/>
      <c r="L450" s="153"/>
      <c r="M450" s="158"/>
      <c r="T450" s="159"/>
      <c r="AT450" s="155" t="s">
        <v>323</v>
      </c>
      <c r="AU450" s="155" t="s">
        <v>88</v>
      </c>
      <c r="AV450" s="12" t="s">
        <v>21</v>
      </c>
      <c r="AW450" s="12" t="s">
        <v>35</v>
      </c>
      <c r="AX450" s="12" t="s">
        <v>79</v>
      </c>
      <c r="AY450" s="155" t="s">
        <v>317</v>
      </c>
    </row>
    <row r="451" spans="2:51" s="13" customFormat="1" ht="11.25">
      <c r="B451" s="160"/>
      <c r="D451" s="154" t="s">
        <v>323</v>
      </c>
      <c r="E451" s="161" t="s">
        <v>1</v>
      </c>
      <c r="F451" s="162" t="s">
        <v>1358</v>
      </c>
      <c r="H451" s="163">
        <v>-43.112</v>
      </c>
      <c r="I451" s="164"/>
      <c r="L451" s="160"/>
      <c r="M451" s="165"/>
      <c r="T451" s="166"/>
      <c r="AT451" s="161" t="s">
        <v>323</v>
      </c>
      <c r="AU451" s="161" t="s">
        <v>88</v>
      </c>
      <c r="AV451" s="13" t="s">
        <v>88</v>
      </c>
      <c r="AW451" s="13" t="s">
        <v>35</v>
      </c>
      <c r="AX451" s="13" t="s">
        <v>79</v>
      </c>
      <c r="AY451" s="161" t="s">
        <v>317</v>
      </c>
    </row>
    <row r="452" spans="2:51" s="13" customFormat="1" ht="11.25">
      <c r="B452" s="160"/>
      <c r="D452" s="154" t="s">
        <v>323</v>
      </c>
      <c r="E452" s="161" t="s">
        <v>1</v>
      </c>
      <c r="F452" s="162" t="s">
        <v>1359</v>
      </c>
      <c r="H452" s="163">
        <v>-11.11</v>
      </c>
      <c r="I452" s="164"/>
      <c r="L452" s="160"/>
      <c r="M452" s="165"/>
      <c r="T452" s="166"/>
      <c r="AT452" s="161" t="s">
        <v>323</v>
      </c>
      <c r="AU452" s="161" t="s">
        <v>88</v>
      </c>
      <c r="AV452" s="13" t="s">
        <v>88</v>
      </c>
      <c r="AW452" s="13" t="s">
        <v>35</v>
      </c>
      <c r="AX452" s="13" t="s">
        <v>79</v>
      </c>
      <c r="AY452" s="161" t="s">
        <v>317</v>
      </c>
    </row>
    <row r="453" spans="2:51" s="12" customFormat="1" ht="11.25">
      <c r="B453" s="153"/>
      <c r="D453" s="154" t="s">
        <v>323</v>
      </c>
      <c r="E453" s="155" t="s">
        <v>1</v>
      </c>
      <c r="F453" s="156" t="s">
        <v>597</v>
      </c>
      <c r="H453" s="155" t="s">
        <v>1</v>
      </c>
      <c r="I453" s="157"/>
      <c r="L453" s="153"/>
      <c r="M453" s="158"/>
      <c r="T453" s="159"/>
      <c r="AT453" s="155" t="s">
        <v>323</v>
      </c>
      <c r="AU453" s="155" t="s">
        <v>88</v>
      </c>
      <c r="AV453" s="12" t="s">
        <v>21</v>
      </c>
      <c r="AW453" s="12" t="s">
        <v>35</v>
      </c>
      <c r="AX453" s="12" t="s">
        <v>79</v>
      </c>
      <c r="AY453" s="155" t="s">
        <v>317</v>
      </c>
    </row>
    <row r="454" spans="2:51" s="13" customFormat="1" ht="11.25">
      <c r="B454" s="160"/>
      <c r="D454" s="154" t="s">
        <v>323</v>
      </c>
      <c r="E454" s="161" t="s">
        <v>1</v>
      </c>
      <c r="F454" s="162" t="s">
        <v>1360</v>
      </c>
      <c r="H454" s="163">
        <v>-22.375</v>
      </c>
      <c r="I454" s="164"/>
      <c r="L454" s="160"/>
      <c r="M454" s="165"/>
      <c r="T454" s="166"/>
      <c r="AT454" s="161" t="s">
        <v>323</v>
      </c>
      <c r="AU454" s="161" t="s">
        <v>88</v>
      </c>
      <c r="AV454" s="13" t="s">
        <v>88</v>
      </c>
      <c r="AW454" s="13" t="s">
        <v>35</v>
      </c>
      <c r="AX454" s="13" t="s">
        <v>79</v>
      </c>
      <c r="AY454" s="161" t="s">
        <v>317</v>
      </c>
    </row>
    <row r="455" spans="2:51" s="13" customFormat="1" ht="11.25">
      <c r="B455" s="160"/>
      <c r="D455" s="154" t="s">
        <v>323</v>
      </c>
      <c r="E455" s="161" t="s">
        <v>1</v>
      </c>
      <c r="F455" s="162" t="s">
        <v>1361</v>
      </c>
      <c r="H455" s="163">
        <v>-2.975</v>
      </c>
      <c r="I455" s="164"/>
      <c r="L455" s="160"/>
      <c r="M455" s="165"/>
      <c r="T455" s="166"/>
      <c r="AT455" s="161" t="s">
        <v>323</v>
      </c>
      <c r="AU455" s="161" t="s">
        <v>88</v>
      </c>
      <c r="AV455" s="13" t="s">
        <v>88</v>
      </c>
      <c r="AW455" s="13" t="s">
        <v>35</v>
      </c>
      <c r="AX455" s="13" t="s">
        <v>79</v>
      </c>
      <c r="AY455" s="161" t="s">
        <v>317</v>
      </c>
    </row>
    <row r="456" spans="2:51" s="13" customFormat="1" ht="11.25">
      <c r="B456" s="160"/>
      <c r="D456" s="154" t="s">
        <v>323</v>
      </c>
      <c r="E456" s="161" t="s">
        <v>1</v>
      </c>
      <c r="F456" s="162" t="s">
        <v>1362</v>
      </c>
      <c r="H456" s="163">
        <v>-9.863</v>
      </c>
      <c r="I456" s="164"/>
      <c r="L456" s="160"/>
      <c r="M456" s="165"/>
      <c r="T456" s="166"/>
      <c r="AT456" s="161" t="s">
        <v>323</v>
      </c>
      <c r="AU456" s="161" t="s">
        <v>88</v>
      </c>
      <c r="AV456" s="13" t="s">
        <v>88</v>
      </c>
      <c r="AW456" s="13" t="s">
        <v>35</v>
      </c>
      <c r="AX456" s="13" t="s">
        <v>79</v>
      </c>
      <c r="AY456" s="161" t="s">
        <v>317</v>
      </c>
    </row>
    <row r="457" spans="2:51" s="14" customFormat="1" ht="11.25">
      <c r="B457" s="167"/>
      <c r="D457" s="154" t="s">
        <v>323</v>
      </c>
      <c r="E457" s="168" t="s">
        <v>1</v>
      </c>
      <c r="F457" s="169" t="s">
        <v>333</v>
      </c>
      <c r="H457" s="170">
        <v>-295.241</v>
      </c>
      <c r="I457" s="171"/>
      <c r="L457" s="167"/>
      <c r="M457" s="172"/>
      <c r="T457" s="173"/>
      <c r="AT457" s="168" t="s">
        <v>323</v>
      </c>
      <c r="AU457" s="168" t="s">
        <v>88</v>
      </c>
      <c r="AV457" s="14" t="s">
        <v>190</v>
      </c>
      <c r="AW457" s="14" t="s">
        <v>35</v>
      </c>
      <c r="AX457" s="14" t="s">
        <v>79</v>
      </c>
      <c r="AY457" s="168" t="s">
        <v>317</v>
      </c>
    </row>
    <row r="458" spans="2:51" s="15" customFormat="1" ht="11.25">
      <c r="B458" s="174"/>
      <c r="D458" s="154" t="s">
        <v>323</v>
      </c>
      <c r="E458" s="175" t="s">
        <v>132</v>
      </c>
      <c r="F458" s="176" t="s">
        <v>334</v>
      </c>
      <c r="H458" s="177">
        <v>529.551</v>
      </c>
      <c r="I458" s="178"/>
      <c r="L458" s="174"/>
      <c r="M458" s="179"/>
      <c r="T458" s="180"/>
      <c r="AT458" s="175" t="s">
        <v>323</v>
      </c>
      <c r="AU458" s="175" t="s">
        <v>88</v>
      </c>
      <c r="AV458" s="15" t="s">
        <v>219</v>
      </c>
      <c r="AW458" s="15" t="s">
        <v>35</v>
      </c>
      <c r="AX458" s="15" t="s">
        <v>21</v>
      </c>
      <c r="AY458" s="175" t="s">
        <v>317</v>
      </c>
    </row>
    <row r="459" spans="2:65" s="1" customFormat="1" ht="16.5" customHeight="1">
      <c r="B459" s="32"/>
      <c r="C459" s="181" t="s">
        <v>622</v>
      </c>
      <c r="D459" s="181" t="s">
        <v>574</v>
      </c>
      <c r="E459" s="182" t="s">
        <v>601</v>
      </c>
      <c r="F459" s="183" t="s">
        <v>602</v>
      </c>
      <c r="G459" s="184" t="s">
        <v>236</v>
      </c>
      <c r="H459" s="185">
        <v>114.422</v>
      </c>
      <c r="I459" s="186"/>
      <c r="J459" s="187">
        <f>ROUND(I459*H459,1)</f>
        <v>0</v>
      </c>
      <c r="K459" s="188"/>
      <c r="L459" s="189"/>
      <c r="M459" s="190" t="s">
        <v>1</v>
      </c>
      <c r="N459" s="191" t="s">
        <v>44</v>
      </c>
      <c r="P459" s="149">
        <f>O459*H459</f>
        <v>0</v>
      </c>
      <c r="Q459" s="149">
        <v>0</v>
      </c>
      <c r="R459" s="149">
        <f>Q459*H459</f>
        <v>0</v>
      </c>
      <c r="S459" s="149">
        <v>0</v>
      </c>
      <c r="T459" s="150">
        <f>S459*H459</f>
        <v>0</v>
      </c>
      <c r="AR459" s="151" t="s">
        <v>252</v>
      </c>
      <c r="AT459" s="151" t="s">
        <v>574</v>
      </c>
      <c r="AU459" s="151" t="s">
        <v>88</v>
      </c>
      <c r="AY459" s="17" t="s">
        <v>317</v>
      </c>
      <c r="BE459" s="152">
        <f>IF(N459="základní",J459,0)</f>
        <v>0</v>
      </c>
      <c r="BF459" s="152">
        <f>IF(N459="snížená",J459,0)</f>
        <v>0</v>
      </c>
      <c r="BG459" s="152">
        <f>IF(N459="zákl. přenesená",J459,0)</f>
        <v>0</v>
      </c>
      <c r="BH459" s="152">
        <f>IF(N459="sníž. přenesená",J459,0)</f>
        <v>0</v>
      </c>
      <c r="BI459" s="152">
        <f>IF(N459="nulová",J459,0)</f>
        <v>0</v>
      </c>
      <c r="BJ459" s="17" t="s">
        <v>21</v>
      </c>
      <c r="BK459" s="152">
        <f>ROUND(I459*H459,1)</f>
        <v>0</v>
      </c>
      <c r="BL459" s="17" t="s">
        <v>219</v>
      </c>
      <c r="BM459" s="151" t="s">
        <v>603</v>
      </c>
    </row>
    <row r="460" spans="2:51" s="12" customFormat="1" ht="22.5">
      <c r="B460" s="153"/>
      <c r="D460" s="154" t="s">
        <v>323</v>
      </c>
      <c r="E460" s="155" t="s">
        <v>1</v>
      </c>
      <c r="F460" s="156" t="s">
        <v>604</v>
      </c>
      <c r="H460" s="155" t="s">
        <v>1</v>
      </c>
      <c r="I460" s="157"/>
      <c r="L460" s="153"/>
      <c r="M460" s="158"/>
      <c r="T460" s="159"/>
      <c r="AT460" s="155" t="s">
        <v>323</v>
      </c>
      <c r="AU460" s="155" t="s">
        <v>88</v>
      </c>
      <c r="AV460" s="12" t="s">
        <v>21</v>
      </c>
      <c r="AW460" s="12" t="s">
        <v>35</v>
      </c>
      <c r="AX460" s="12" t="s">
        <v>79</v>
      </c>
      <c r="AY460" s="155" t="s">
        <v>317</v>
      </c>
    </row>
    <row r="461" spans="2:51" s="13" customFormat="1" ht="11.25">
      <c r="B461" s="160"/>
      <c r="D461" s="154" t="s">
        <v>323</v>
      </c>
      <c r="E461" s="161" t="s">
        <v>1</v>
      </c>
      <c r="F461" s="162" t="s">
        <v>1363</v>
      </c>
      <c r="H461" s="163">
        <v>69.81</v>
      </c>
      <c r="I461" s="164"/>
      <c r="L461" s="160"/>
      <c r="M461" s="165"/>
      <c r="T461" s="166"/>
      <c r="AT461" s="161" t="s">
        <v>323</v>
      </c>
      <c r="AU461" s="161" t="s">
        <v>88</v>
      </c>
      <c r="AV461" s="13" t="s">
        <v>88</v>
      </c>
      <c r="AW461" s="13" t="s">
        <v>35</v>
      </c>
      <c r="AX461" s="13" t="s">
        <v>79</v>
      </c>
      <c r="AY461" s="161" t="s">
        <v>317</v>
      </c>
    </row>
    <row r="462" spans="2:51" s="14" customFormat="1" ht="11.25">
      <c r="B462" s="167"/>
      <c r="D462" s="154" t="s">
        <v>323</v>
      </c>
      <c r="E462" s="168" t="s">
        <v>141</v>
      </c>
      <c r="F462" s="169" t="s">
        <v>333</v>
      </c>
      <c r="H462" s="170">
        <v>69.81</v>
      </c>
      <c r="I462" s="171"/>
      <c r="L462" s="167"/>
      <c r="M462" s="172"/>
      <c r="T462" s="173"/>
      <c r="AT462" s="168" t="s">
        <v>323</v>
      </c>
      <c r="AU462" s="168" t="s">
        <v>88</v>
      </c>
      <c r="AV462" s="14" t="s">
        <v>190</v>
      </c>
      <c r="AW462" s="14" t="s">
        <v>35</v>
      </c>
      <c r="AX462" s="14" t="s">
        <v>79</v>
      </c>
      <c r="AY462" s="168" t="s">
        <v>317</v>
      </c>
    </row>
    <row r="463" spans="2:51" s="12" customFormat="1" ht="22.5">
      <c r="B463" s="153"/>
      <c r="D463" s="154" t="s">
        <v>323</v>
      </c>
      <c r="E463" s="155" t="s">
        <v>1</v>
      </c>
      <c r="F463" s="156" t="s">
        <v>606</v>
      </c>
      <c r="H463" s="155" t="s">
        <v>1</v>
      </c>
      <c r="I463" s="157"/>
      <c r="L463" s="153"/>
      <c r="M463" s="158"/>
      <c r="T463" s="159"/>
      <c r="AT463" s="155" t="s">
        <v>323</v>
      </c>
      <c r="AU463" s="155" t="s">
        <v>88</v>
      </c>
      <c r="AV463" s="12" t="s">
        <v>21</v>
      </c>
      <c r="AW463" s="12" t="s">
        <v>35</v>
      </c>
      <c r="AX463" s="12" t="s">
        <v>79</v>
      </c>
      <c r="AY463" s="155" t="s">
        <v>317</v>
      </c>
    </row>
    <row r="464" spans="2:51" s="13" customFormat="1" ht="11.25">
      <c r="B464" s="160"/>
      <c r="D464" s="154" t="s">
        <v>323</v>
      </c>
      <c r="E464" s="161" t="s">
        <v>1</v>
      </c>
      <c r="F464" s="162" t="s">
        <v>607</v>
      </c>
      <c r="H464" s="163">
        <v>-9.588</v>
      </c>
      <c r="I464" s="164"/>
      <c r="L464" s="160"/>
      <c r="M464" s="165"/>
      <c r="T464" s="166"/>
      <c r="AT464" s="161" t="s">
        <v>323</v>
      </c>
      <c r="AU464" s="161" t="s">
        <v>88</v>
      </c>
      <c r="AV464" s="13" t="s">
        <v>88</v>
      </c>
      <c r="AW464" s="13" t="s">
        <v>35</v>
      </c>
      <c r="AX464" s="13" t="s">
        <v>79</v>
      </c>
      <c r="AY464" s="161" t="s">
        <v>317</v>
      </c>
    </row>
    <row r="465" spans="2:51" s="14" customFormat="1" ht="11.25">
      <c r="B465" s="167"/>
      <c r="D465" s="154" t="s">
        <v>323</v>
      </c>
      <c r="E465" s="168" t="s">
        <v>138</v>
      </c>
      <c r="F465" s="169" t="s">
        <v>333</v>
      </c>
      <c r="H465" s="170">
        <v>-9.588</v>
      </c>
      <c r="I465" s="171"/>
      <c r="L465" s="167"/>
      <c r="M465" s="172"/>
      <c r="T465" s="173"/>
      <c r="AT465" s="168" t="s">
        <v>323</v>
      </c>
      <c r="AU465" s="168" t="s">
        <v>88</v>
      </c>
      <c r="AV465" s="14" t="s">
        <v>190</v>
      </c>
      <c r="AW465" s="14" t="s">
        <v>35</v>
      </c>
      <c r="AX465" s="14" t="s">
        <v>79</v>
      </c>
      <c r="AY465" s="168" t="s">
        <v>317</v>
      </c>
    </row>
    <row r="466" spans="2:51" s="15" customFormat="1" ht="11.25">
      <c r="B466" s="174"/>
      <c r="D466" s="154" t="s">
        <v>323</v>
      </c>
      <c r="E466" s="175" t="s">
        <v>135</v>
      </c>
      <c r="F466" s="176" t="s">
        <v>334</v>
      </c>
      <c r="H466" s="177">
        <v>60.222</v>
      </c>
      <c r="I466" s="178"/>
      <c r="L466" s="174"/>
      <c r="M466" s="179"/>
      <c r="T466" s="180"/>
      <c r="AT466" s="175" t="s">
        <v>323</v>
      </c>
      <c r="AU466" s="175" t="s">
        <v>88</v>
      </c>
      <c r="AV466" s="15" t="s">
        <v>219</v>
      </c>
      <c r="AW466" s="15" t="s">
        <v>35</v>
      </c>
      <c r="AX466" s="15" t="s">
        <v>79</v>
      </c>
      <c r="AY466" s="175" t="s">
        <v>317</v>
      </c>
    </row>
    <row r="467" spans="2:51" s="12" customFormat="1" ht="11.25">
      <c r="B467" s="153"/>
      <c r="D467" s="154" t="s">
        <v>323</v>
      </c>
      <c r="E467" s="155" t="s">
        <v>1</v>
      </c>
      <c r="F467" s="156" t="s">
        <v>608</v>
      </c>
      <c r="H467" s="155" t="s">
        <v>1</v>
      </c>
      <c r="I467" s="157"/>
      <c r="L467" s="153"/>
      <c r="M467" s="158"/>
      <c r="T467" s="159"/>
      <c r="AT467" s="155" t="s">
        <v>323</v>
      </c>
      <c r="AU467" s="155" t="s">
        <v>88</v>
      </c>
      <c r="AV467" s="12" t="s">
        <v>21</v>
      </c>
      <c r="AW467" s="12" t="s">
        <v>35</v>
      </c>
      <c r="AX467" s="12" t="s">
        <v>79</v>
      </c>
      <c r="AY467" s="155" t="s">
        <v>317</v>
      </c>
    </row>
    <row r="468" spans="2:51" s="13" customFormat="1" ht="11.25">
      <c r="B468" s="160"/>
      <c r="D468" s="154" t="s">
        <v>323</v>
      </c>
      <c r="E468" s="161" t="s">
        <v>1</v>
      </c>
      <c r="F468" s="162" t="s">
        <v>609</v>
      </c>
      <c r="H468" s="163">
        <v>114.422</v>
      </c>
      <c r="I468" s="164"/>
      <c r="L468" s="160"/>
      <c r="M468" s="165"/>
      <c r="T468" s="166"/>
      <c r="AT468" s="161" t="s">
        <v>323</v>
      </c>
      <c r="AU468" s="161" t="s">
        <v>88</v>
      </c>
      <c r="AV468" s="13" t="s">
        <v>88</v>
      </c>
      <c r="AW468" s="13" t="s">
        <v>35</v>
      </c>
      <c r="AX468" s="13" t="s">
        <v>79</v>
      </c>
      <c r="AY468" s="161" t="s">
        <v>317</v>
      </c>
    </row>
    <row r="469" spans="2:51" s="14" customFormat="1" ht="11.25">
      <c r="B469" s="167"/>
      <c r="D469" s="154" t="s">
        <v>323</v>
      </c>
      <c r="E469" s="168" t="s">
        <v>1</v>
      </c>
      <c r="F469" s="169" t="s">
        <v>333</v>
      </c>
      <c r="H469" s="170">
        <v>114.422</v>
      </c>
      <c r="I469" s="171"/>
      <c r="L469" s="167"/>
      <c r="M469" s="172"/>
      <c r="T469" s="173"/>
      <c r="AT469" s="168" t="s">
        <v>323</v>
      </c>
      <c r="AU469" s="168" t="s">
        <v>88</v>
      </c>
      <c r="AV469" s="14" t="s">
        <v>190</v>
      </c>
      <c r="AW469" s="14" t="s">
        <v>35</v>
      </c>
      <c r="AX469" s="14" t="s">
        <v>21</v>
      </c>
      <c r="AY469" s="168" t="s">
        <v>317</v>
      </c>
    </row>
    <row r="470" spans="2:65" s="1" customFormat="1" ht="37.9" customHeight="1">
      <c r="B470" s="32"/>
      <c r="C470" s="139" t="s">
        <v>261</v>
      </c>
      <c r="D470" s="139" t="s">
        <v>319</v>
      </c>
      <c r="E470" s="140" t="s">
        <v>611</v>
      </c>
      <c r="F470" s="141" t="s">
        <v>612</v>
      </c>
      <c r="G470" s="142" t="s">
        <v>107</v>
      </c>
      <c r="H470" s="143">
        <v>205.04</v>
      </c>
      <c r="I470" s="144"/>
      <c r="J470" s="145">
        <f>ROUND(I470*H470,1)</f>
        <v>0</v>
      </c>
      <c r="K470" s="146"/>
      <c r="L470" s="32"/>
      <c r="M470" s="147" t="s">
        <v>1</v>
      </c>
      <c r="N470" s="148" t="s">
        <v>44</v>
      </c>
      <c r="P470" s="149">
        <f>O470*H470</f>
        <v>0</v>
      </c>
      <c r="Q470" s="149">
        <v>0</v>
      </c>
      <c r="R470" s="149">
        <f>Q470*H470</f>
        <v>0</v>
      </c>
      <c r="S470" s="149">
        <v>0</v>
      </c>
      <c r="T470" s="150">
        <f>S470*H470</f>
        <v>0</v>
      </c>
      <c r="AR470" s="151" t="s">
        <v>219</v>
      </c>
      <c r="AT470" s="151" t="s">
        <v>319</v>
      </c>
      <c r="AU470" s="151" t="s">
        <v>88</v>
      </c>
      <c r="AY470" s="17" t="s">
        <v>317</v>
      </c>
      <c r="BE470" s="152">
        <f>IF(N470="základní",J470,0)</f>
        <v>0</v>
      </c>
      <c r="BF470" s="152">
        <f>IF(N470="snížená",J470,0)</f>
        <v>0</v>
      </c>
      <c r="BG470" s="152">
        <f>IF(N470="zákl. přenesená",J470,0)</f>
        <v>0</v>
      </c>
      <c r="BH470" s="152">
        <f>IF(N470="sníž. přenesená",J470,0)</f>
        <v>0</v>
      </c>
      <c r="BI470" s="152">
        <f>IF(N470="nulová",J470,0)</f>
        <v>0</v>
      </c>
      <c r="BJ470" s="17" t="s">
        <v>21</v>
      </c>
      <c r="BK470" s="152">
        <f>ROUND(I470*H470,1)</f>
        <v>0</v>
      </c>
      <c r="BL470" s="17" t="s">
        <v>219</v>
      </c>
      <c r="BM470" s="151" t="s">
        <v>613</v>
      </c>
    </row>
    <row r="471" spans="2:51" s="12" customFormat="1" ht="11.25">
      <c r="B471" s="153"/>
      <c r="D471" s="154" t="s">
        <v>323</v>
      </c>
      <c r="E471" s="155" t="s">
        <v>1</v>
      </c>
      <c r="F471" s="156" t="s">
        <v>583</v>
      </c>
      <c r="H471" s="155" t="s">
        <v>1</v>
      </c>
      <c r="I471" s="157"/>
      <c r="L471" s="153"/>
      <c r="M471" s="158"/>
      <c r="T471" s="159"/>
      <c r="AT471" s="155" t="s">
        <v>323</v>
      </c>
      <c r="AU471" s="155" t="s">
        <v>88</v>
      </c>
      <c r="AV471" s="12" t="s">
        <v>21</v>
      </c>
      <c r="AW471" s="12" t="s">
        <v>35</v>
      </c>
      <c r="AX471" s="12" t="s">
        <v>79</v>
      </c>
      <c r="AY471" s="155" t="s">
        <v>317</v>
      </c>
    </row>
    <row r="472" spans="2:51" s="13" customFormat="1" ht="11.25">
      <c r="B472" s="160"/>
      <c r="D472" s="154" t="s">
        <v>323</v>
      </c>
      <c r="E472" s="161" t="s">
        <v>1</v>
      </c>
      <c r="F472" s="162" t="s">
        <v>1341</v>
      </c>
      <c r="H472" s="163">
        <v>400.006</v>
      </c>
      <c r="I472" s="164"/>
      <c r="L472" s="160"/>
      <c r="M472" s="165"/>
      <c r="T472" s="166"/>
      <c r="AT472" s="161" t="s">
        <v>323</v>
      </c>
      <c r="AU472" s="161" t="s">
        <v>88</v>
      </c>
      <c r="AV472" s="13" t="s">
        <v>88</v>
      </c>
      <c r="AW472" s="13" t="s">
        <v>35</v>
      </c>
      <c r="AX472" s="13" t="s">
        <v>79</v>
      </c>
      <c r="AY472" s="161" t="s">
        <v>317</v>
      </c>
    </row>
    <row r="473" spans="2:51" s="12" customFormat="1" ht="11.25">
      <c r="B473" s="153"/>
      <c r="D473" s="154" t="s">
        <v>323</v>
      </c>
      <c r="E473" s="155" t="s">
        <v>1</v>
      </c>
      <c r="F473" s="156" t="s">
        <v>614</v>
      </c>
      <c r="H473" s="155" t="s">
        <v>1</v>
      </c>
      <c r="I473" s="157"/>
      <c r="L473" s="153"/>
      <c r="M473" s="158"/>
      <c r="T473" s="159"/>
      <c r="AT473" s="155" t="s">
        <v>323</v>
      </c>
      <c r="AU473" s="155" t="s">
        <v>88</v>
      </c>
      <c r="AV473" s="12" t="s">
        <v>21</v>
      </c>
      <c r="AW473" s="12" t="s">
        <v>35</v>
      </c>
      <c r="AX473" s="12" t="s">
        <v>79</v>
      </c>
      <c r="AY473" s="155" t="s">
        <v>317</v>
      </c>
    </row>
    <row r="474" spans="2:51" s="13" customFormat="1" ht="11.25">
      <c r="B474" s="160"/>
      <c r="D474" s="154" t="s">
        <v>323</v>
      </c>
      <c r="E474" s="161" t="s">
        <v>1</v>
      </c>
      <c r="F474" s="162" t="s">
        <v>615</v>
      </c>
      <c r="H474" s="163">
        <v>-264.776</v>
      </c>
      <c r="I474" s="164"/>
      <c r="L474" s="160"/>
      <c r="M474" s="165"/>
      <c r="T474" s="166"/>
      <c r="AT474" s="161" t="s">
        <v>323</v>
      </c>
      <c r="AU474" s="161" t="s">
        <v>88</v>
      </c>
      <c r="AV474" s="13" t="s">
        <v>88</v>
      </c>
      <c r="AW474" s="13" t="s">
        <v>35</v>
      </c>
      <c r="AX474" s="13" t="s">
        <v>79</v>
      </c>
      <c r="AY474" s="161" t="s">
        <v>317</v>
      </c>
    </row>
    <row r="475" spans="2:51" s="12" customFormat="1" ht="11.25">
      <c r="B475" s="153"/>
      <c r="D475" s="154" t="s">
        <v>323</v>
      </c>
      <c r="E475" s="155" t="s">
        <v>1</v>
      </c>
      <c r="F475" s="156" t="s">
        <v>616</v>
      </c>
      <c r="H475" s="155" t="s">
        <v>1</v>
      </c>
      <c r="I475" s="157"/>
      <c r="L475" s="153"/>
      <c r="M475" s="158"/>
      <c r="T475" s="159"/>
      <c r="AT475" s="155" t="s">
        <v>323</v>
      </c>
      <c r="AU475" s="155" t="s">
        <v>88</v>
      </c>
      <c r="AV475" s="12" t="s">
        <v>21</v>
      </c>
      <c r="AW475" s="12" t="s">
        <v>35</v>
      </c>
      <c r="AX475" s="12" t="s">
        <v>79</v>
      </c>
      <c r="AY475" s="155" t="s">
        <v>317</v>
      </c>
    </row>
    <row r="476" spans="2:51" s="13" customFormat="1" ht="11.25">
      <c r="B476" s="160"/>
      <c r="D476" s="154" t="s">
        <v>323</v>
      </c>
      <c r="E476" s="161" t="s">
        <v>1</v>
      </c>
      <c r="F476" s="162" t="s">
        <v>141</v>
      </c>
      <c r="H476" s="163">
        <v>69.81</v>
      </c>
      <c r="I476" s="164"/>
      <c r="L476" s="160"/>
      <c r="M476" s="165"/>
      <c r="T476" s="166"/>
      <c r="AT476" s="161" t="s">
        <v>323</v>
      </c>
      <c r="AU476" s="161" t="s">
        <v>88</v>
      </c>
      <c r="AV476" s="13" t="s">
        <v>88</v>
      </c>
      <c r="AW476" s="13" t="s">
        <v>35</v>
      </c>
      <c r="AX476" s="13" t="s">
        <v>79</v>
      </c>
      <c r="AY476" s="161" t="s">
        <v>317</v>
      </c>
    </row>
    <row r="477" spans="2:51" s="15" customFormat="1" ht="11.25">
      <c r="B477" s="174"/>
      <c r="D477" s="154" t="s">
        <v>323</v>
      </c>
      <c r="E477" s="175" t="s">
        <v>144</v>
      </c>
      <c r="F477" s="176" t="s">
        <v>334</v>
      </c>
      <c r="H477" s="177">
        <v>205.04</v>
      </c>
      <c r="I477" s="178"/>
      <c r="L477" s="174"/>
      <c r="M477" s="179"/>
      <c r="T477" s="180"/>
      <c r="AT477" s="175" t="s">
        <v>323</v>
      </c>
      <c r="AU477" s="175" t="s">
        <v>88</v>
      </c>
      <c r="AV477" s="15" t="s">
        <v>219</v>
      </c>
      <c r="AW477" s="15" t="s">
        <v>35</v>
      </c>
      <c r="AX477" s="15" t="s">
        <v>21</v>
      </c>
      <c r="AY477" s="175" t="s">
        <v>317</v>
      </c>
    </row>
    <row r="478" spans="2:65" s="1" customFormat="1" ht="37.9" customHeight="1">
      <c r="B478" s="32"/>
      <c r="C478" s="139" t="s">
        <v>630</v>
      </c>
      <c r="D478" s="139" t="s">
        <v>319</v>
      </c>
      <c r="E478" s="140" t="s">
        <v>626</v>
      </c>
      <c r="F478" s="141" t="s">
        <v>627</v>
      </c>
      <c r="G478" s="142" t="s">
        <v>107</v>
      </c>
      <c r="H478" s="143">
        <v>1025.2</v>
      </c>
      <c r="I478" s="144"/>
      <c r="J478" s="145">
        <f>ROUND(I478*H478,1)</f>
        <v>0</v>
      </c>
      <c r="K478" s="146"/>
      <c r="L478" s="32"/>
      <c r="M478" s="147" t="s">
        <v>1</v>
      </c>
      <c r="N478" s="148" t="s">
        <v>44</v>
      </c>
      <c r="P478" s="149">
        <f>O478*H478</f>
        <v>0</v>
      </c>
      <c r="Q478" s="149">
        <v>0</v>
      </c>
      <c r="R478" s="149">
        <f>Q478*H478</f>
        <v>0</v>
      </c>
      <c r="S478" s="149">
        <v>0</v>
      </c>
      <c r="T478" s="150">
        <f>S478*H478</f>
        <v>0</v>
      </c>
      <c r="AR478" s="151" t="s">
        <v>219</v>
      </c>
      <c r="AT478" s="151" t="s">
        <v>319</v>
      </c>
      <c r="AU478" s="151" t="s">
        <v>88</v>
      </c>
      <c r="AY478" s="17" t="s">
        <v>317</v>
      </c>
      <c r="BE478" s="152">
        <f>IF(N478="základní",J478,0)</f>
        <v>0</v>
      </c>
      <c r="BF478" s="152">
        <f>IF(N478="snížená",J478,0)</f>
        <v>0</v>
      </c>
      <c r="BG478" s="152">
        <f>IF(N478="zákl. přenesená",J478,0)</f>
        <v>0</v>
      </c>
      <c r="BH478" s="152">
        <f>IF(N478="sníž. přenesená",J478,0)</f>
        <v>0</v>
      </c>
      <c r="BI478" s="152">
        <f>IF(N478="nulová",J478,0)</f>
        <v>0</v>
      </c>
      <c r="BJ478" s="17" t="s">
        <v>21</v>
      </c>
      <c r="BK478" s="152">
        <f>ROUND(I478*H478,1)</f>
        <v>0</v>
      </c>
      <c r="BL478" s="17" t="s">
        <v>219</v>
      </c>
      <c r="BM478" s="151" t="s">
        <v>620</v>
      </c>
    </row>
    <row r="479" spans="2:51" s="13" customFormat="1" ht="11.25">
      <c r="B479" s="160"/>
      <c r="D479" s="154" t="s">
        <v>323</v>
      </c>
      <c r="E479" s="161" t="s">
        <v>1</v>
      </c>
      <c r="F479" s="162" t="s">
        <v>621</v>
      </c>
      <c r="H479" s="163">
        <v>1025.2</v>
      </c>
      <c r="I479" s="164"/>
      <c r="L479" s="160"/>
      <c r="M479" s="165"/>
      <c r="T479" s="166"/>
      <c r="AT479" s="161" t="s">
        <v>323</v>
      </c>
      <c r="AU479" s="161" t="s">
        <v>88</v>
      </c>
      <c r="AV479" s="13" t="s">
        <v>88</v>
      </c>
      <c r="AW479" s="13" t="s">
        <v>35</v>
      </c>
      <c r="AX479" s="13" t="s">
        <v>79</v>
      </c>
      <c r="AY479" s="161" t="s">
        <v>317</v>
      </c>
    </row>
    <row r="480" spans="2:51" s="15" customFormat="1" ht="11.25">
      <c r="B480" s="174"/>
      <c r="D480" s="154" t="s">
        <v>323</v>
      </c>
      <c r="E480" s="175" t="s">
        <v>1</v>
      </c>
      <c r="F480" s="176" t="s">
        <v>334</v>
      </c>
      <c r="H480" s="177">
        <v>1025.2</v>
      </c>
      <c r="I480" s="178"/>
      <c r="L480" s="174"/>
      <c r="M480" s="179"/>
      <c r="T480" s="180"/>
      <c r="AT480" s="175" t="s">
        <v>323</v>
      </c>
      <c r="AU480" s="175" t="s">
        <v>88</v>
      </c>
      <c r="AV480" s="15" t="s">
        <v>219</v>
      </c>
      <c r="AW480" s="15" t="s">
        <v>35</v>
      </c>
      <c r="AX480" s="15" t="s">
        <v>21</v>
      </c>
      <c r="AY480" s="175" t="s">
        <v>317</v>
      </c>
    </row>
    <row r="481" spans="2:65" s="1" customFormat="1" ht="37.9" customHeight="1">
      <c r="B481" s="32"/>
      <c r="C481" s="139" t="s">
        <v>200</v>
      </c>
      <c r="D481" s="139" t="s">
        <v>319</v>
      </c>
      <c r="E481" s="140" t="s">
        <v>623</v>
      </c>
      <c r="F481" s="141" t="s">
        <v>624</v>
      </c>
      <c r="G481" s="142" t="s">
        <v>107</v>
      </c>
      <c r="H481" s="143">
        <v>160.01</v>
      </c>
      <c r="I481" s="144"/>
      <c r="J481" s="145">
        <f>ROUND(I481*H481,1)</f>
        <v>0</v>
      </c>
      <c r="K481" s="146"/>
      <c r="L481" s="32"/>
      <c r="M481" s="147" t="s">
        <v>1</v>
      </c>
      <c r="N481" s="148" t="s">
        <v>44</v>
      </c>
      <c r="P481" s="149">
        <f>O481*H481</f>
        <v>0</v>
      </c>
      <c r="Q481" s="149">
        <v>0</v>
      </c>
      <c r="R481" s="149">
        <f>Q481*H481</f>
        <v>0</v>
      </c>
      <c r="S481" s="149">
        <v>0</v>
      </c>
      <c r="T481" s="150">
        <f>S481*H481</f>
        <v>0</v>
      </c>
      <c r="AR481" s="151" t="s">
        <v>219</v>
      </c>
      <c r="AT481" s="151" t="s">
        <v>319</v>
      </c>
      <c r="AU481" s="151" t="s">
        <v>88</v>
      </c>
      <c r="AY481" s="17" t="s">
        <v>317</v>
      </c>
      <c r="BE481" s="152">
        <f>IF(N481="základní",J481,0)</f>
        <v>0</v>
      </c>
      <c r="BF481" s="152">
        <f>IF(N481="snížená",J481,0)</f>
        <v>0</v>
      </c>
      <c r="BG481" s="152">
        <f>IF(N481="zákl. přenesená",J481,0)</f>
        <v>0</v>
      </c>
      <c r="BH481" s="152">
        <f>IF(N481="sníž. přenesená",J481,0)</f>
        <v>0</v>
      </c>
      <c r="BI481" s="152">
        <f>IF(N481="nulová",J481,0)</f>
        <v>0</v>
      </c>
      <c r="BJ481" s="17" t="s">
        <v>21</v>
      </c>
      <c r="BK481" s="152">
        <f>ROUND(I481*H481,1)</f>
        <v>0</v>
      </c>
      <c r="BL481" s="17" t="s">
        <v>219</v>
      </c>
      <c r="BM481" s="151" t="s">
        <v>625</v>
      </c>
    </row>
    <row r="482" spans="2:51" s="12" customFormat="1" ht="11.25">
      <c r="B482" s="153"/>
      <c r="D482" s="154" t="s">
        <v>323</v>
      </c>
      <c r="E482" s="155" t="s">
        <v>1</v>
      </c>
      <c r="F482" s="156" t="s">
        <v>583</v>
      </c>
      <c r="H482" s="155" t="s">
        <v>1</v>
      </c>
      <c r="I482" s="157"/>
      <c r="L482" s="153"/>
      <c r="M482" s="158"/>
      <c r="T482" s="159"/>
      <c r="AT482" s="155" t="s">
        <v>323</v>
      </c>
      <c r="AU482" s="155" t="s">
        <v>88</v>
      </c>
      <c r="AV482" s="12" t="s">
        <v>21</v>
      </c>
      <c r="AW482" s="12" t="s">
        <v>35</v>
      </c>
      <c r="AX482" s="12" t="s">
        <v>79</v>
      </c>
      <c r="AY482" s="155" t="s">
        <v>317</v>
      </c>
    </row>
    <row r="483" spans="2:51" s="13" customFormat="1" ht="11.25">
      <c r="B483" s="160"/>
      <c r="D483" s="154" t="s">
        <v>323</v>
      </c>
      <c r="E483" s="161" t="s">
        <v>1</v>
      </c>
      <c r="F483" s="162" t="s">
        <v>1346</v>
      </c>
      <c r="H483" s="163">
        <v>412.396</v>
      </c>
      <c r="I483" s="164"/>
      <c r="L483" s="160"/>
      <c r="M483" s="165"/>
      <c r="T483" s="166"/>
      <c r="AT483" s="161" t="s">
        <v>323</v>
      </c>
      <c r="AU483" s="161" t="s">
        <v>88</v>
      </c>
      <c r="AV483" s="13" t="s">
        <v>88</v>
      </c>
      <c r="AW483" s="13" t="s">
        <v>35</v>
      </c>
      <c r="AX483" s="13" t="s">
        <v>79</v>
      </c>
      <c r="AY483" s="161" t="s">
        <v>317</v>
      </c>
    </row>
    <row r="484" spans="2:51" s="13" customFormat="1" ht="11.25">
      <c r="B484" s="160"/>
      <c r="D484" s="154" t="s">
        <v>323</v>
      </c>
      <c r="E484" s="161" t="s">
        <v>1</v>
      </c>
      <c r="F484" s="162" t="s">
        <v>116</v>
      </c>
      <c r="H484" s="163">
        <v>12.39</v>
      </c>
      <c r="I484" s="164"/>
      <c r="L484" s="160"/>
      <c r="M484" s="165"/>
      <c r="T484" s="166"/>
      <c r="AT484" s="161" t="s">
        <v>323</v>
      </c>
      <c r="AU484" s="161" t="s">
        <v>88</v>
      </c>
      <c r="AV484" s="13" t="s">
        <v>88</v>
      </c>
      <c r="AW484" s="13" t="s">
        <v>35</v>
      </c>
      <c r="AX484" s="13" t="s">
        <v>79</v>
      </c>
      <c r="AY484" s="161" t="s">
        <v>317</v>
      </c>
    </row>
    <row r="485" spans="2:51" s="12" customFormat="1" ht="11.25">
      <c r="B485" s="153"/>
      <c r="D485" s="154" t="s">
        <v>323</v>
      </c>
      <c r="E485" s="155" t="s">
        <v>1</v>
      </c>
      <c r="F485" s="156" t="s">
        <v>614</v>
      </c>
      <c r="H485" s="155" t="s">
        <v>1</v>
      </c>
      <c r="I485" s="157"/>
      <c r="L485" s="153"/>
      <c r="M485" s="158"/>
      <c r="T485" s="159"/>
      <c r="AT485" s="155" t="s">
        <v>323</v>
      </c>
      <c r="AU485" s="155" t="s">
        <v>88</v>
      </c>
      <c r="AV485" s="12" t="s">
        <v>21</v>
      </c>
      <c r="AW485" s="12" t="s">
        <v>35</v>
      </c>
      <c r="AX485" s="12" t="s">
        <v>79</v>
      </c>
      <c r="AY485" s="155" t="s">
        <v>317</v>
      </c>
    </row>
    <row r="486" spans="2:51" s="13" customFormat="1" ht="11.25">
      <c r="B486" s="160"/>
      <c r="D486" s="154" t="s">
        <v>323</v>
      </c>
      <c r="E486" s="161" t="s">
        <v>1</v>
      </c>
      <c r="F486" s="162" t="s">
        <v>615</v>
      </c>
      <c r="H486" s="163">
        <v>-264.776</v>
      </c>
      <c r="I486" s="164"/>
      <c r="L486" s="160"/>
      <c r="M486" s="165"/>
      <c r="T486" s="166"/>
      <c r="AT486" s="161" t="s">
        <v>323</v>
      </c>
      <c r="AU486" s="161" t="s">
        <v>88</v>
      </c>
      <c r="AV486" s="13" t="s">
        <v>88</v>
      </c>
      <c r="AW486" s="13" t="s">
        <v>35</v>
      </c>
      <c r="AX486" s="13" t="s">
        <v>79</v>
      </c>
      <c r="AY486" s="161" t="s">
        <v>317</v>
      </c>
    </row>
    <row r="487" spans="2:51" s="15" customFormat="1" ht="11.25">
      <c r="B487" s="174"/>
      <c r="D487" s="154" t="s">
        <v>323</v>
      </c>
      <c r="E487" s="175" t="s">
        <v>147</v>
      </c>
      <c r="F487" s="176" t="s">
        <v>334</v>
      </c>
      <c r="H487" s="177">
        <v>160.01</v>
      </c>
      <c r="I487" s="178"/>
      <c r="L487" s="174"/>
      <c r="M487" s="179"/>
      <c r="T487" s="180"/>
      <c r="AT487" s="175" t="s">
        <v>323</v>
      </c>
      <c r="AU487" s="175" t="s">
        <v>88</v>
      </c>
      <c r="AV487" s="15" t="s">
        <v>219</v>
      </c>
      <c r="AW487" s="15" t="s">
        <v>35</v>
      </c>
      <c r="AX487" s="15" t="s">
        <v>21</v>
      </c>
      <c r="AY487" s="175" t="s">
        <v>317</v>
      </c>
    </row>
    <row r="488" spans="2:65" s="1" customFormat="1" ht="37.9" customHeight="1">
      <c r="B488" s="32"/>
      <c r="C488" s="139" t="s">
        <v>638</v>
      </c>
      <c r="D488" s="139" t="s">
        <v>319</v>
      </c>
      <c r="E488" s="140" t="s">
        <v>626</v>
      </c>
      <c r="F488" s="141" t="s">
        <v>627</v>
      </c>
      <c r="G488" s="142" t="s">
        <v>107</v>
      </c>
      <c r="H488" s="143">
        <v>800.05</v>
      </c>
      <c r="I488" s="144"/>
      <c r="J488" s="145">
        <f>ROUND(I488*H488,1)</f>
        <v>0</v>
      </c>
      <c r="K488" s="146"/>
      <c r="L488" s="32"/>
      <c r="M488" s="147" t="s">
        <v>1</v>
      </c>
      <c r="N488" s="148" t="s">
        <v>44</v>
      </c>
      <c r="P488" s="149">
        <f>O488*H488</f>
        <v>0</v>
      </c>
      <c r="Q488" s="149">
        <v>0</v>
      </c>
      <c r="R488" s="149">
        <f>Q488*H488</f>
        <v>0</v>
      </c>
      <c r="S488" s="149">
        <v>0</v>
      </c>
      <c r="T488" s="150">
        <f>S488*H488</f>
        <v>0</v>
      </c>
      <c r="AR488" s="151" t="s">
        <v>219</v>
      </c>
      <c r="AT488" s="151" t="s">
        <v>319</v>
      </c>
      <c r="AU488" s="151" t="s">
        <v>88</v>
      </c>
      <c r="AY488" s="17" t="s">
        <v>317</v>
      </c>
      <c r="BE488" s="152">
        <f>IF(N488="základní",J488,0)</f>
        <v>0</v>
      </c>
      <c r="BF488" s="152">
        <f>IF(N488="snížená",J488,0)</f>
        <v>0</v>
      </c>
      <c r="BG488" s="152">
        <f>IF(N488="zákl. přenesená",J488,0)</f>
        <v>0</v>
      </c>
      <c r="BH488" s="152">
        <f>IF(N488="sníž. přenesená",J488,0)</f>
        <v>0</v>
      </c>
      <c r="BI488" s="152">
        <f>IF(N488="nulová",J488,0)</f>
        <v>0</v>
      </c>
      <c r="BJ488" s="17" t="s">
        <v>21</v>
      </c>
      <c r="BK488" s="152">
        <f>ROUND(I488*H488,1)</f>
        <v>0</v>
      </c>
      <c r="BL488" s="17" t="s">
        <v>219</v>
      </c>
      <c r="BM488" s="151" t="s">
        <v>628</v>
      </c>
    </row>
    <row r="489" spans="2:51" s="13" customFormat="1" ht="11.25">
      <c r="B489" s="160"/>
      <c r="D489" s="154" t="s">
        <v>323</v>
      </c>
      <c r="E489" s="161" t="s">
        <v>1</v>
      </c>
      <c r="F489" s="162" t="s">
        <v>629</v>
      </c>
      <c r="H489" s="163">
        <v>800.05</v>
      </c>
      <c r="I489" s="164"/>
      <c r="L489" s="160"/>
      <c r="M489" s="165"/>
      <c r="T489" s="166"/>
      <c r="AT489" s="161" t="s">
        <v>323</v>
      </c>
      <c r="AU489" s="161" t="s">
        <v>88</v>
      </c>
      <c r="AV489" s="13" t="s">
        <v>88</v>
      </c>
      <c r="AW489" s="13" t="s">
        <v>35</v>
      </c>
      <c r="AX489" s="13" t="s">
        <v>79</v>
      </c>
      <c r="AY489" s="161" t="s">
        <v>317</v>
      </c>
    </row>
    <row r="490" spans="2:51" s="15" customFormat="1" ht="11.25">
      <c r="B490" s="174"/>
      <c r="D490" s="154" t="s">
        <v>323</v>
      </c>
      <c r="E490" s="175" t="s">
        <v>1</v>
      </c>
      <c r="F490" s="176" t="s">
        <v>334</v>
      </c>
      <c r="H490" s="177">
        <v>800.05</v>
      </c>
      <c r="I490" s="178"/>
      <c r="L490" s="174"/>
      <c r="M490" s="179"/>
      <c r="T490" s="180"/>
      <c r="AT490" s="175" t="s">
        <v>323</v>
      </c>
      <c r="AU490" s="175" t="s">
        <v>88</v>
      </c>
      <c r="AV490" s="15" t="s">
        <v>219</v>
      </c>
      <c r="AW490" s="15" t="s">
        <v>35</v>
      </c>
      <c r="AX490" s="15" t="s">
        <v>21</v>
      </c>
      <c r="AY490" s="175" t="s">
        <v>317</v>
      </c>
    </row>
    <row r="491" spans="2:65" s="1" customFormat="1" ht="33" customHeight="1">
      <c r="B491" s="32"/>
      <c r="C491" s="139" t="s">
        <v>643</v>
      </c>
      <c r="D491" s="139" t="s">
        <v>319</v>
      </c>
      <c r="E491" s="140" t="s">
        <v>639</v>
      </c>
      <c r="F491" s="141" t="s">
        <v>640</v>
      </c>
      <c r="G491" s="142" t="s">
        <v>236</v>
      </c>
      <c r="H491" s="143">
        <v>620.585</v>
      </c>
      <c r="I491" s="144"/>
      <c r="J491" s="145">
        <f>ROUND(I491*H491,1)</f>
        <v>0</v>
      </c>
      <c r="K491" s="146"/>
      <c r="L491" s="32"/>
      <c r="M491" s="147" t="s">
        <v>1</v>
      </c>
      <c r="N491" s="148" t="s">
        <v>44</v>
      </c>
      <c r="P491" s="149">
        <f>O491*H491</f>
        <v>0</v>
      </c>
      <c r="Q491" s="149">
        <v>0</v>
      </c>
      <c r="R491" s="149">
        <f>Q491*H491</f>
        <v>0</v>
      </c>
      <c r="S491" s="149">
        <v>0</v>
      </c>
      <c r="T491" s="150">
        <f>S491*H491</f>
        <v>0</v>
      </c>
      <c r="AR491" s="151" t="s">
        <v>219</v>
      </c>
      <c r="AT491" s="151" t="s">
        <v>319</v>
      </c>
      <c r="AU491" s="151" t="s">
        <v>88</v>
      </c>
      <c r="AY491" s="17" t="s">
        <v>317</v>
      </c>
      <c r="BE491" s="152">
        <f>IF(N491="základní",J491,0)</f>
        <v>0</v>
      </c>
      <c r="BF491" s="152">
        <f>IF(N491="snížená",J491,0)</f>
        <v>0</v>
      </c>
      <c r="BG491" s="152">
        <f>IF(N491="zákl. přenesená",J491,0)</f>
        <v>0</v>
      </c>
      <c r="BH491" s="152">
        <f>IF(N491="sníž. přenesená",J491,0)</f>
        <v>0</v>
      </c>
      <c r="BI491" s="152">
        <f>IF(N491="nulová",J491,0)</f>
        <v>0</v>
      </c>
      <c r="BJ491" s="17" t="s">
        <v>21</v>
      </c>
      <c r="BK491" s="152">
        <f>ROUND(I491*H491,1)</f>
        <v>0</v>
      </c>
      <c r="BL491" s="17" t="s">
        <v>219</v>
      </c>
      <c r="BM491" s="151" t="s">
        <v>641</v>
      </c>
    </row>
    <row r="492" spans="2:51" s="13" customFormat="1" ht="11.25">
      <c r="B492" s="160"/>
      <c r="D492" s="154" t="s">
        <v>323</v>
      </c>
      <c r="E492" s="161" t="s">
        <v>1</v>
      </c>
      <c r="F492" s="162" t="s">
        <v>1364</v>
      </c>
      <c r="H492" s="163">
        <v>620.585</v>
      </c>
      <c r="I492" s="164"/>
      <c r="L492" s="160"/>
      <c r="M492" s="165"/>
      <c r="T492" s="166"/>
      <c r="AT492" s="161" t="s">
        <v>323</v>
      </c>
      <c r="AU492" s="161" t="s">
        <v>88</v>
      </c>
      <c r="AV492" s="13" t="s">
        <v>88</v>
      </c>
      <c r="AW492" s="13" t="s">
        <v>35</v>
      </c>
      <c r="AX492" s="13" t="s">
        <v>79</v>
      </c>
      <c r="AY492" s="161" t="s">
        <v>317</v>
      </c>
    </row>
    <row r="493" spans="2:51" s="15" customFormat="1" ht="11.25">
      <c r="B493" s="174"/>
      <c r="D493" s="154" t="s">
        <v>323</v>
      </c>
      <c r="E493" s="175" t="s">
        <v>1</v>
      </c>
      <c r="F493" s="176" t="s">
        <v>334</v>
      </c>
      <c r="H493" s="177">
        <v>620.585</v>
      </c>
      <c r="I493" s="178"/>
      <c r="L493" s="174"/>
      <c r="M493" s="179"/>
      <c r="T493" s="180"/>
      <c r="AT493" s="175" t="s">
        <v>323</v>
      </c>
      <c r="AU493" s="175" t="s">
        <v>88</v>
      </c>
      <c r="AV493" s="15" t="s">
        <v>219</v>
      </c>
      <c r="AW493" s="15" t="s">
        <v>35</v>
      </c>
      <c r="AX493" s="15" t="s">
        <v>21</v>
      </c>
      <c r="AY493" s="175" t="s">
        <v>317</v>
      </c>
    </row>
    <row r="494" spans="2:65" s="1" customFormat="1" ht="33" customHeight="1">
      <c r="B494" s="32"/>
      <c r="C494" s="139" t="s">
        <v>649</v>
      </c>
      <c r="D494" s="139" t="s">
        <v>319</v>
      </c>
      <c r="E494" s="140" t="s">
        <v>1365</v>
      </c>
      <c r="F494" s="141" t="s">
        <v>1366</v>
      </c>
      <c r="G494" s="142" t="s">
        <v>154</v>
      </c>
      <c r="H494" s="143">
        <v>87.6</v>
      </c>
      <c r="I494" s="144"/>
      <c r="J494" s="145">
        <f>ROUND(I494*H494,1)</f>
        <v>0</v>
      </c>
      <c r="K494" s="146"/>
      <c r="L494" s="32"/>
      <c r="M494" s="147" t="s">
        <v>1</v>
      </c>
      <c r="N494" s="148" t="s">
        <v>44</v>
      </c>
      <c r="P494" s="149">
        <f>O494*H494</f>
        <v>0</v>
      </c>
      <c r="Q494" s="149">
        <v>0</v>
      </c>
      <c r="R494" s="149">
        <f>Q494*H494</f>
        <v>0</v>
      </c>
      <c r="S494" s="149">
        <v>0</v>
      </c>
      <c r="T494" s="150">
        <f>S494*H494</f>
        <v>0</v>
      </c>
      <c r="AR494" s="151" t="s">
        <v>219</v>
      </c>
      <c r="AT494" s="151" t="s">
        <v>319</v>
      </c>
      <c r="AU494" s="151" t="s">
        <v>88</v>
      </c>
      <c r="AY494" s="17" t="s">
        <v>317</v>
      </c>
      <c r="BE494" s="152">
        <f>IF(N494="základní",J494,0)</f>
        <v>0</v>
      </c>
      <c r="BF494" s="152">
        <f>IF(N494="snížená",J494,0)</f>
        <v>0</v>
      </c>
      <c r="BG494" s="152">
        <f>IF(N494="zákl. přenesená",J494,0)</f>
        <v>0</v>
      </c>
      <c r="BH494" s="152">
        <f>IF(N494="sníž. přenesená",J494,0)</f>
        <v>0</v>
      </c>
      <c r="BI494" s="152">
        <f>IF(N494="nulová",J494,0)</f>
        <v>0</v>
      </c>
      <c r="BJ494" s="17" t="s">
        <v>21</v>
      </c>
      <c r="BK494" s="152">
        <f>ROUND(I494*H494,1)</f>
        <v>0</v>
      </c>
      <c r="BL494" s="17" t="s">
        <v>219</v>
      </c>
      <c r="BM494" s="151" t="s">
        <v>1367</v>
      </c>
    </row>
    <row r="495" spans="2:51" s="13" customFormat="1" ht="11.25">
      <c r="B495" s="160"/>
      <c r="D495" s="154" t="s">
        <v>323</v>
      </c>
      <c r="E495" s="161" t="s">
        <v>1</v>
      </c>
      <c r="F495" s="162" t="s">
        <v>995</v>
      </c>
      <c r="H495" s="163">
        <v>87.6</v>
      </c>
      <c r="I495" s="164"/>
      <c r="L495" s="160"/>
      <c r="M495" s="165"/>
      <c r="T495" s="166"/>
      <c r="AT495" s="161" t="s">
        <v>323</v>
      </c>
      <c r="AU495" s="161" t="s">
        <v>88</v>
      </c>
      <c r="AV495" s="13" t="s">
        <v>88</v>
      </c>
      <c r="AW495" s="13" t="s">
        <v>35</v>
      </c>
      <c r="AX495" s="13" t="s">
        <v>79</v>
      </c>
      <c r="AY495" s="161" t="s">
        <v>317</v>
      </c>
    </row>
    <row r="496" spans="2:51" s="15" customFormat="1" ht="11.25">
      <c r="B496" s="174"/>
      <c r="D496" s="154" t="s">
        <v>323</v>
      </c>
      <c r="E496" s="175" t="s">
        <v>1</v>
      </c>
      <c r="F496" s="176" t="s">
        <v>334</v>
      </c>
      <c r="H496" s="177">
        <v>87.6</v>
      </c>
      <c r="I496" s="178"/>
      <c r="L496" s="174"/>
      <c r="M496" s="179"/>
      <c r="T496" s="180"/>
      <c r="AT496" s="175" t="s">
        <v>323</v>
      </c>
      <c r="AU496" s="175" t="s">
        <v>88</v>
      </c>
      <c r="AV496" s="15" t="s">
        <v>219</v>
      </c>
      <c r="AW496" s="15" t="s">
        <v>35</v>
      </c>
      <c r="AX496" s="15" t="s">
        <v>21</v>
      </c>
      <c r="AY496" s="175" t="s">
        <v>317</v>
      </c>
    </row>
    <row r="497" spans="2:65" s="1" customFormat="1" ht="24.2" customHeight="1">
      <c r="B497" s="32"/>
      <c r="C497" s="139" t="s">
        <v>655</v>
      </c>
      <c r="D497" s="139" t="s">
        <v>319</v>
      </c>
      <c r="E497" s="140" t="s">
        <v>1368</v>
      </c>
      <c r="F497" s="141" t="s">
        <v>1369</v>
      </c>
      <c r="G497" s="142" t="s">
        <v>154</v>
      </c>
      <c r="H497" s="143">
        <v>351.6</v>
      </c>
      <c r="I497" s="144"/>
      <c r="J497" s="145">
        <f>ROUND(I497*H497,1)</f>
        <v>0</v>
      </c>
      <c r="K497" s="146"/>
      <c r="L497" s="32"/>
      <c r="M497" s="147" t="s">
        <v>1</v>
      </c>
      <c r="N497" s="148" t="s">
        <v>44</v>
      </c>
      <c r="P497" s="149">
        <f>O497*H497</f>
        <v>0</v>
      </c>
      <c r="Q497" s="149">
        <v>0</v>
      </c>
      <c r="R497" s="149">
        <f>Q497*H497</f>
        <v>0</v>
      </c>
      <c r="S497" s="149">
        <v>0</v>
      </c>
      <c r="T497" s="150">
        <f>S497*H497</f>
        <v>0</v>
      </c>
      <c r="AR497" s="151" t="s">
        <v>219</v>
      </c>
      <c r="AT497" s="151" t="s">
        <v>319</v>
      </c>
      <c r="AU497" s="151" t="s">
        <v>88</v>
      </c>
      <c r="AY497" s="17" t="s">
        <v>317</v>
      </c>
      <c r="BE497" s="152">
        <f>IF(N497="základní",J497,0)</f>
        <v>0</v>
      </c>
      <c r="BF497" s="152">
        <f>IF(N497="snížená",J497,0)</f>
        <v>0</v>
      </c>
      <c r="BG497" s="152">
        <f>IF(N497="zákl. přenesená",J497,0)</f>
        <v>0</v>
      </c>
      <c r="BH497" s="152">
        <f>IF(N497="sníž. přenesená",J497,0)</f>
        <v>0</v>
      </c>
      <c r="BI497" s="152">
        <f>IF(N497="nulová",J497,0)</f>
        <v>0</v>
      </c>
      <c r="BJ497" s="17" t="s">
        <v>21</v>
      </c>
      <c r="BK497" s="152">
        <f>ROUND(I497*H497,1)</f>
        <v>0</v>
      </c>
      <c r="BL497" s="17" t="s">
        <v>219</v>
      </c>
      <c r="BM497" s="151" t="s">
        <v>1370</v>
      </c>
    </row>
    <row r="498" spans="2:51" s="13" customFormat="1" ht="11.25">
      <c r="B498" s="160"/>
      <c r="D498" s="154" t="s">
        <v>323</v>
      </c>
      <c r="E498" s="161" t="s">
        <v>1</v>
      </c>
      <c r="F498" s="162" t="s">
        <v>995</v>
      </c>
      <c r="H498" s="163">
        <v>87.6</v>
      </c>
      <c r="I498" s="164"/>
      <c r="L498" s="160"/>
      <c r="M498" s="165"/>
      <c r="T498" s="166"/>
      <c r="AT498" s="161" t="s">
        <v>323</v>
      </c>
      <c r="AU498" s="161" t="s">
        <v>88</v>
      </c>
      <c r="AV498" s="13" t="s">
        <v>88</v>
      </c>
      <c r="AW498" s="13" t="s">
        <v>35</v>
      </c>
      <c r="AX498" s="13" t="s">
        <v>79</v>
      </c>
      <c r="AY498" s="161" t="s">
        <v>317</v>
      </c>
    </row>
    <row r="499" spans="2:51" s="12" customFormat="1" ht="11.25">
      <c r="B499" s="153"/>
      <c r="D499" s="154" t="s">
        <v>323</v>
      </c>
      <c r="E499" s="155" t="s">
        <v>1</v>
      </c>
      <c r="F499" s="156" t="s">
        <v>1371</v>
      </c>
      <c r="H499" s="155" t="s">
        <v>1</v>
      </c>
      <c r="I499" s="157"/>
      <c r="L499" s="153"/>
      <c r="M499" s="158"/>
      <c r="T499" s="159"/>
      <c r="AT499" s="155" t="s">
        <v>323</v>
      </c>
      <c r="AU499" s="155" t="s">
        <v>88</v>
      </c>
      <c r="AV499" s="12" t="s">
        <v>21</v>
      </c>
      <c r="AW499" s="12" t="s">
        <v>35</v>
      </c>
      <c r="AX499" s="12" t="s">
        <v>79</v>
      </c>
      <c r="AY499" s="155" t="s">
        <v>317</v>
      </c>
    </row>
    <row r="500" spans="2:51" s="13" customFormat="1" ht="11.25">
      <c r="B500" s="160"/>
      <c r="D500" s="154" t="s">
        <v>323</v>
      </c>
      <c r="E500" s="161" t="s">
        <v>1</v>
      </c>
      <c r="F500" s="162" t="s">
        <v>1372</v>
      </c>
      <c r="H500" s="163">
        <v>264</v>
      </c>
      <c r="I500" s="164"/>
      <c r="L500" s="160"/>
      <c r="M500" s="165"/>
      <c r="T500" s="166"/>
      <c r="AT500" s="161" t="s">
        <v>323</v>
      </c>
      <c r="AU500" s="161" t="s">
        <v>88</v>
      </c>
      <c r="AV500" s="13" t="s">
        <v>88</v>
      </c>
      <c r="AW500" s="13" t="s">
        <v>35</v>
      </c>
      <c r="AX500" s="13" t="s">
        <v>79</v>
      </c>
      <c r="AY500" s="161" t="s">
        <v>317</v>
      </c>
    </row>
    <row r="501" spans="2:51" s="15" customFormat="1" ht="11.25">
      <c r="B501" s="174"/>
      <c r="D501" s="154" t="s">
        <v>323</v>
      </c>
      <c r="E501" s="175" t="s">
        <v>1</v>
      </c>
      <c r="F501" s="176" t="s">
        <v>334</v>
      </c>
      <c r="H501" s="177">
        <v>351.6</v>
      </c>
      <c r="I501" s="178"/>
      <c r="L501" s="174"/>
      <c r="M501" s="179"/>
      <c r="T501" s="180"/>
      <c r="AT501" s="175" t="s">
        <v>323</v>
      </c>
      <c r="AU501" s="175" t="s">
        <v>88</v>
      </c>
      <c r="AV501" s="15" t="s">
        <v>219</v>
      </c>
      <c r="AW501" s="15" t="s">
        <v>35</v>
      </c>
      <c r="AX501" s="15" t="s">
        <v>21</v>
      </c>
      <c r="AY501" s="175" t="s">
        <v>317</v>
      </c>
    </row>
    <row r="502" spans="2:65" s="1" customFormat="1" ht="24.2" customHeight="1">
      <c r="B502" s="32"/>
      <c r="C502" s="139" t="s">
        <v>661</v>
      </c>
      <c r="D502" s="139" t="s">
        <v>319</v>
      </c>
      <c r="E502" s="140" t="s">
        <v>644</v>
      </c>
      <c r="F502" s="141" t="s">
        <v>645</v>
      </c>
      <c r="G502" s="142" t="s">
        <v>154</v>
      </c>
      <c r="H502" s="143">
        <v>295.255</v>
      </c>
      <c r="I502" s="144"/>
      <c r="J502" s="145">
        <f>ROUND(I502*H502,1)</f>
        <v>0</v>
      </c>
      <c r="K502" s="146"/>
      <c r="L502" s="32"/>
      <c r="M502" s="147" t="s">
        <v>1</v>
      </c>
      <c r="N502" s="148" t="s">
        <v>44</v>
      </c>
      <c r="P502" s="149">
        <f>O502*H502</f>
        <v>0</v>
      </c>
      <c r="Q502" s="149">
        <v>0</v>
      </c>
      <c r="R502" s="149">
        <f>Q502*H502</f>
        <v>0</v>
      </c>
      <c r="S502" s="149">
        <v>0</v>
      </c>
      <c r="T502" s="150">
        <f>S502*H502</f>
        <v>0</v>
      </c>
      <c r="AR502" s="151" t="s">
        <v>219</v>
      </c>
      <c r="AT502" s="151" t="s">
        <v>319</v>
      </c>
      <c r="AU502" s="151" t="s">
        <v>88</v>
      </c>
      <c r="AY502" s="17" t="s">
        <v>317</v>
      </c>
      <c r="BE502" s="152">
        <f>IF(N502="základní",J502,0)</f>
        <v>0</v>
      </c>
      <c r="BF502" s="152">
        <f>IF(N502="snížená",J502,0)</f>
        <v>0</v>
      </c>
      <c r="BG502" s="152">
        <f>IF(N502="zákl. přenesená",J502,0)</f>
        <v>0</v>
      </c>
      <c r="BH502" s="152">
        <f>IF(N502="sníž. přenesená",J502,0)</f>
        <v>0</v>
      </c>
      <c r="BI502" s="152">
        <f>IF(N502="nulová",J502,0)</f>
        <v>0</v>
      </c>
      <c r="BJ502" s="17" t="s">
        <v>21</v>
      </c>
      <c r="BK502" s="152">
        <f>ROUND(I502*H502,1)</f>
        <v>0</v>
      </c>
      <c r="BL502" s="17" t="s">
        <v>219</v>
      </c>
      <c r="BM502" s="151" t="s">
        <v>1373</v>
      </c>
    </row>
    <row r="503" spans="2:51" s="13" customFormat="1" ht="11.25">
      <c r="B503" s="160"/>
      <c r="D503" s="154" t="s">
        <v>323</v>
      </c>
      <c r="E503" s="161" t="s">
        <v>1</v>
      </c>
      <c r="F503" s="162" t="s">
        <v>1374</v>
      </c>
      <c r="H503" s="163">
        <v>295.255</v>
      </c>
      <c r="I503" s="164"/>
      <c r="L503" s="160"/>
      <c r="M503" s="165"/>
      <c r="T503" s="166"/>
      <c r="AT503" s="161" t="s">
        <v>323</v>
      </c>
      <c r="AU503" s="161" t="s">
        <v>88</v>
      </c>
      <c r="AV503" s="13" t="s">
        <v>88</v>
      </c>
      <c r="AW503" s="13" t="s">
        <v>35</v>
      </c>
      <c r="AX503" s="13" t="s">
        <v>79</v>
      </c>
      <c r="AY503" s="161" t="s">
        <v>317</v>
      </c>
    </row>
    <row r="504" spans="2:51" s="15" customFormat="1" ht="11.25">
      <c r="B504" s="174"/>
      <c r="D504" s="154" t="s">
        <v>323</v>
      </c>
      <c r="E504" s="175" t="s">
        <v>1</v>
      </c>
      <c r="F504" s="176" t="s">
        <v>334</v>
      </c>
      <c r="H504" s="177">
        <v>295.255</v>
      </c>
      <c r="I504" s="178"/>
      <c r="L504" s="174"/>
      <c r="M504" s="179"/>
      <c r="T504" s="180"/>
      <c r="AT504" s="175" t="s">
        <v>323</v>
      </c>
      <c r="AU504" s="175" t="s">
        <v>88</v>
      </c>
      <c r="AV504" s="15" t="s">
        <v>219</v>
      </c>
      <c r="AW504" s="15" t="s">
        <v>35</v>
      </c>
      <c r="AX504" s="15" t="s">
        <v>21</v>
      </c>
      <c r="AY504" s="175" t="s">
        <v>317</v>
      </c>
    </row>
    <row r="505" spans="2:65" s="1" customFormat="1" ht="37.9" customHeight="1">
      <c r="B505" s="32"/>
      <c r="C505" s="139" t="s">
        <v>666</v>
      </c>
      <c r="D505" s="139" t="s">
        <v>319</v>
      </c>
      <c r="E505" s="140" t="s">
        <v>1375</v>
      </c>
      <c r="F505" s="141" t="s">
        <v>1376</v>
      </c>
      <c r="G505" s="142" t="s">
        <v>154</v>
      </c>
      <c r="H505" s="143">
        <v>500</v>
      </c>
      <c r="I505" s="144"/>
      <c r="J505" s="145">
        <f>ROUND(I505*H505,1)</f>
        <v>0</v>
      </c>
      <c r="K505" s="146"/>
      <c r="L505" s="32"/>
      <c r="M505" s="147" t="s">
        <v>1</v>
      </c>
      <c r="N505" s="148" t="s">
        <v>44</v>
      </c>
      <c r="P505" s="149">
        <f>O505*H505</f>
        <v>0</v>
      </c>
      <c r="Q505" s="149">
        <v>0</v>
      </c>
      <c r="R505" s="149">
        <f>Q505*H505</f>
        <v>0</v>
      </c>
      <c r="S505" s="149">
        <v>0</v>
      </c>
      <c r="T505" s="150">
        <f>S505*H505</f>
        <v>0</v>
      </c>
      <c r="AR505" s="151" t="s">
        <v>219</v>
      </c>
      <c r="AT505" s="151" t="s">
        <v>319</v>
      </c>
      <c r="AU505" s="151" t="s">
        <v>88</v>
      </c>
      <c r="AY505" s="17" t="s">
        <v>317</v>
      </c>
      <c r="BE505" s="152">
        <f>IF(N505="základní",J505,0)</f>
        <v>0</v>
      </c>
      <c r="BF505" s="152">
        <f>IF(N505="snížená",J505,0)</f>
        <v>0</v>
      </c>
      <c r="BG505" s="152">
        <f>IF(N505="zákl. přenesená",J505,0)</f>
        <v>0</v>
      </c>
      <c r="BH505" s="152">
        <f>IF(N505="sníž. přenesená",J505,0)</f>
        <v>0</v>
      </c>
      <c r="BI505" s="152">
        <f>IF(N505="nulová",J505,0)</f>
        <v>0</v>
      </c>
      <c r="BJ505" s="17" t="s">
        <v>21</v>
      </c>
      <c r="BK505" s="152">
        <f>ROUND(I505*H505,1)</f>
        <v>0</v>
      </c>
      <c r="BL505" s="17" t="s">
        <v>219</v>
      </c>
      <c r="BM505" s="151" t="s">
        <v>1377</v>
      </c>
    </row>
    <row r="506" spans="2:51" s="12" customFormat="1" ht="11.25">
      <c r="B506" s="153"/>
      <c r="D506" s="154" t="s">
        <v>323</v>
      </c>
      <c r="E506" s="155" t="s">
        <v>1</v>
      </c>
      <c r="F506" s="156" t="s">
        <v>1378</v>
      </c>
      <c r="H506" s="155" t="s">
        <v>1</v>
      </c>
      <c r="I506" s="157"/>
      <c r="L506" s="153"/>
      <c r="M506" s="158"/>
      <c r="T506" s="159"/>
      <c r="AT506" s="155" t="s">
        <v>323</v>
      </c>
      <c r="AU506" s="155" t="s">
        <v>88</v>
      </c>
      <c r="AV506" s="12" t="s">
        <v>21</v>
      </c>
      <c r="AW506" s="12" t="s">
        <v>35</v>
      </c>
      <c r="AX506" s="12" t="s">
        <v>79</v>
      </c>
      <c r="AY506" s="155" t="s">
        <v>317</v>
      </c>
    </row>
    <row r="507" spans="2:51" s="13" customFormat="1" ht="11.25">
      <c r="B507" s="160"/>
      <c r="D507" s="154" t="s">
        <v>323</v>
      </c>
      <c r="E507" s="161" t="s">
        <v>1</v>
      </c>
      <c r="F507" s="162" t="s">
        <v>1379</v>
      </c>
      <c r="H507" s="163">
        <v>500</v>
      </c>
      <c r="I507" s="164"/>
      <c r="L507" s="160"/>
      <c r="M507" s="165"/>
      <c r="T507" s="166"/>
      <c r="AT507" s="161" t="s">
        <v>323</v>
      </c>
      <c r="AU507" s="161" t="s">
        <v>88</v>
      </c>
      <c r="AV507" s="13" t="s">
        <v>88</v>
      </c>
      <c r="AW507" s="13" t="s">
        <v>35</v>
      </c>
      <c r="AX507" s="13" t="s">
        <v>79</v>
      </c>
      <c r="AY507" s="161" t="s">
        <v>317</v>
      </c>
    </row>
    <row r="508" spans="2:51" s="15" customFormat="1" ht="11.25">
      <c r="B508" s="174"/>
      <c r="D508" s="154" t="s">
        <v>323</v>
      </c>
      <c r="E508" s="175" t="s">
        <v>1</v>
      </c>
      <c r="F508" s="176" t="s">
        <v>334</v>
      </c>
      <c r="H508" s="177">
        <v>500</v>
      </c>
      <c r="I508" s="178"/>
      <c r="L508" s="174"/>
      <c r="M508" s="179"/>
      <c r="T508" s="180"/>
      <c r="AT508" s="175" t="s">
        <v>323</v>
      </c>
      <c r="AU508" s="175" t="s">
        <v>88</v>
      </c>
      <c r="AV508" s="15" t="s">
        <v>219</v>
      </c>
      <c r="AW508" s="15" t="s">
        <v>35</v>
      </c>
      <c r="AX508" s="15" t="s">
        <v>21</v>
      </c>
      <c r="AY508" s="175" t="s">
        <v>317</v>
      </c>
    </row>
    <row r="509" spans="2:65" s="1" customFormat="1" ht="37.9" customHeight="1">
      <c r="B509" s="32"/>
      <c r="C509" s="139" t="s">
        <v>671</v>
      </c>
      <c r="D509" s="139" t="s">
        <v>319</v>
      </c>
      <c r="E509" s="140" t="s">
        <v>1380</v>
      </c>
      <c r="F509" s="141" t="s">
        <v>1381</v>
      </c>
      <c r="G509" s="142" t="s">
        <v>154</v>
      </c>
      <c r="H509" s="143">
        <v>1864.65</v>
      </c>
      <c r="I509" s="144"/>
      <c r="J509" s="145">
        <f>ROUND(I509*H509,1)</f>
        <v>0</v>
      </c>
      <c r="K509" s="146"/>
      <c r="L509" s="32"/>
      <c r="M509" s="147" t="s">
        <v>1</v>
      </c>
      <c r="N509" s="148" t="s">
        <v>44</v>
      </c>
      <c r="P509" s="149">
        <f>O509*H509</f>
        <v>0</v>
      </c>
      <c r="Q509" s="149">
        <v>0</v>
      </c>
      <c r="R509" s="149">
        <f>Q509*H509</f>
        <v>0</v>
      </c>
      <c r="S509" s="149">
        <v>0</v>
      </c>
      <c r="T509" s="150">
        <f>S509*H509</f>
        <v>0</v>
      </c>
      <c r="AR509" s="151" t="s">
        <v>219</v>
      </c>
      <c r="AT509" s="151" t="s">
        <v>319</v>
      </c>
      <c r="AU509" s="151" t="s">
        <v>88</v>
      </c>
      <c r="AY509" s="17" t="s">
        <v>317</v>
      </c>
      <c r="BE509" s="152">
        <f>IF(N509="základní",J509,0)</f>
        <v>0</v>
      </c>
      <c r="BF509" s="152">
        <f>IF(N509="snížená",J509,0)</f>
        <v>0</v>
      </c>
      <c r="BG509" s="152">
        <f>IF(N509="zákl. přenesená",J509,0)</f>
        <v>0</v>
      </c>
      <c r="BH509" s="152">
        <f>IF(N509="sníž. přenesená",J509,0)</f>
        <v>0</v>
      </c>
      <c r="BI509" s="152">
        <f>IF(N509="nulová",J509,0)</f>
        <v>0</v>
      </c>
      <c r="BJ509" s="17" t="s">
        <v>21</v>
      </c>
      <c r="BK509" s="152">
        <f>ROUND(I509*H509,1)</f>
        <v>0</v>
      </c>
      <c r="BL509" s="17" t="s">
        <v>219</v>
      </c>
      <c r="BM509" s="151" t="s">
        <v>1382</v>
      </c>
    </row>
    <row r="510" spans="2:51" s="12" customFormat="1" ht="11.25">
      <c r="B510" s="153"/>
      <c r="D510" s="154" t="s">
        <v>323</v>
      </c>
      <c r="E510" s="155" t="s">
        <v>1</v>
      </c>
      <c r="F510" s="156" t="s">
        <v>1383</v>
      </c>
      <c r="H510" s="155" t="s">
        <v>1</v>
      </c>
      <c r="I510" s="157"/>
      <c r="L510" s="153"/>
      <c r="M510" s="158"/>
      <c r="T510" s="159"/>
      <c r="AT510" s="155" t="s">
        <v>323</v>
      </c>
      <c r="AU510" s="155" t="s">
        <v>88</v>
      </c>
      <c r="AV510" s="12" t="s">
        <v>21</v>
      </c>
      <c r="AW510" s="12" t="s">
        <v>35</v>
      </c>
      <c r="AX510" s="12" t="s">
        <v>79</v>
      </c>
      <c r="AY510" s="155" t="s">
        <v>317</v>
      </c>
    </row>
    <row r="511" spans="2:51" s="12" customFormat="1" ht="11.25">
      <c r="B511" s="153"/>
      <c r="D511" s="154" t="s">
        <v>323</v>
      </c>
      <c r="E511" s="155" t="s">
        <v>1</v>
      </c>
      <c r="F511" s="156" t="s">
        <v>1384</v>
      </c>
      <c r="H511" s="155" t="s">
        <v>1</v>
      </c>
      <c r="I511" s="157"/>
      <c r="L511" s="153"/>
      <c r="M511" s="158"/>
      <c r="T511" s="159"/>
      <c r="AT511" s="155" t="s">
        <v>323</v>
      </c>
      <c r="AU511" s="155" t="s">
        <v>88</v>
      </c>
      <c r="AV511" s="12" t="s">
        <v>21</v>
      </c>
      <c r="AW511" s="12" t="s">
        <v>35</v>
      </c>
      <c r="AX511" s="12" t="s">
        <v>79</v>
      </c>
      <c r="AY511" s="155" t="s">
        <v>317</v>
      </c>
    </row>
    <row r="512" spans="2:51" s="13" customFormat="1" ht="11.25">
      <c r="B512" s="160"/>
      <c r="D512" s="154" t="s">
        <v>323</v>
      </c>
      <c r="E512" s="161" t="s">
        <v>1</v>
      </c>
      <c r="F512" s="162" t="s">
        <v>1385</v>
      </c>
      <c r="H512" s="163">
        <v>423.7</v>
      </c>
      <c r="I512" s="164"/>
      <c r="L512" s="160"/>
      <c r="M512" s="165"/>
      <c r="T512" s="166"/>
      <c r="AT512" s="161" t="s">
        <v>323</v>
      </c>
      <c r="AU512" s="161" t="s">
        <v>88</v>
      </c>
      <c r="AV512" s="13" t="s">
        <v>88</v>
      </c>
      <c r="AW512" s="13" t="s">
        <v>35</v>
      </c>
      <c r="AX512" s="13" t="s">
        <v>79</v>
      </c>
      <c r="AY512" s="161" t="s">
        <v>317</v>
      </c>
    </row>
    <row r="513" spans="2:51" s="12" customFormat="1" ht="11.25">
      <c r="B513" s="153"/>
      <c r="D513" s="154" t="s">
        <v>323</v>
      </c>
      <c r="E513" s="155" t="s">
        <v>1</v>
      </c>
      <c r="F513" s="156" t="s">
        <v>1386</v>
      </c>
      <c r="H513" s="155" t="s">
        <v>1</v>
      </c>
      <c r="I513" s="157"/>
      <c r="L513" s="153"/>
      <c r="M513" s="158"/>
      <c r="T513" s="159"/>
      <c r="AT513" s="155" t="s">
        <v>323</v>
      </c>
      <c r="AU513" s="155" t="s">
        <v>88</v>
      </c>
      <c r="AV513" s="12" t="s">
        <v>21</v>
      </c>
      <c r="AW513" s="12" t="s">
        <v>35</v>
      </c>
      <c r="AX513" s="12" t="s">
        <v>79</v>
      </c>
      <c r="AY513" s="155" t="s">
        <v>317</v>
      </c>
    </row>
    <row r="514" spans="2:51" s="13" customFormat="1" ht="11.25">
      <c r="B514" s="160"/>
      <c r="D514" s="154" t="s">
        <v>323</v>
      </c>
      <c r="E514" s="161" t="s">
        <v>1</v>
      </c>
      <c r="F514" s="162" t="s">
        <v>1387</v>
      </c>
      <c r="H514" s="163">
        <v>1440.95</v>
      </c>
      <c r="I514" s="164"/>
      <c r="L514" s="160"/>
      <c r="M514" s="165"/>
      <c r="T514" s="166"/>
      <c r="AT514" s="161" t="s">
        <v>323</v>
      </c>
      <c r="AU514" s="161" t="s">
        <v>88</v>
      </c>
      <c r="AV514" s="13" t="s">
        <v>88</v>
      </c>
      <c r="AW514" s="13" t="s">
        <v>35</v>
      </c>
      <c r="AX514" s="13" t="s">
        <v>79</v>
      </c>
      <c r="AY514" s="161" t="s">
        <v>317</v>
      </c>
    </row>
    <row r="515" spans="2:51" s="15" customFormat="1" ht="11.25">
      <c r="B515" s="174"/>
      <c r="D515" s="154" t="s">
        <v>323</v>
      </c>
      <c r="E515" s="175" t="s">
        <v>1</v>
      </c>
      <c r="F515" s="176" t="s">
        <v>334</v>
      </c>
      <c r="H515" s="177">
        <v>1864.65</v>
      </c>
      <c r="I515" s="178"/>
      <c r="L515" s="174"/>
      <c r="M515" s="179"/>
      <c r="T515" s="180"/>
      <c r="AT515" s="175" t="s">
        <v>323</v>
      </c>
      <c r="AU515" s="175" t="s">
        <v>88</v>
      </c>
      <c r="AV515" s="15" t="s">
        <v>219</v>
      </c>
      <c r="AW515" s="15" t="s">
        <v>35</v>
      </c>
      <c r="AX515" s="15" t="s">
        <v>21</v>
      </c>
      <c r="AY515" s="175" t="s">
        <v>317</v>
      </c>
    </row>
    <row r="516" spans="2:63" s="11" customFormat="1" ht="22.9" customHeight="1">
      <c r="B516" s="127"/>
      <c r="D516" s="128" t="s">
        <v>78</v>
      </c>
      <c r="E516" s="137" t="s">
        <v>190</v>
      </c>
      <c r="F516" s="137" t="s">
        <v>660</v>
      </c>
      <c r="I516" s="130"/>
      <c r="J516" s="138">
        <f>BK516</f>
        <v>0</v>
      </c>
      <c r="L516" s="127"/>
      <c r="M516" s="132"/>
      <c r="P516" s="133">
        <f>SUM(P517:P525)</f>
        <v>0</v>
      </c>
      <c r="R516" s="133">
        <f>SUM(R517:R525)</f>
        <v>3.08363</v>
      </c>
      <c r="T516" s="134">
        <f>SUM(T517:T525)</f>
        <v>0</v>
      </c>
      <c r="AR516" s="128" t="s">
        <v>21</v>
      </c>
      <c r="AT516" s="135" t="s">
        <v>78</v>
      </c>
      <c r="AU516" s="135" t="s">
        <v>21</v>
      </c>
      <c r="AY516" s="128" t="s">
        <v>317</v>
      </c>
      <c r="BK516" s="136">
        <f>SUM(BK517:BK525)</f>
        <v>0</v>
      </c>
    </row>
    <row r="517" spans="2:65" s="1" customFormat="1" ht="24.2" customHeight="1">
      <c r="B517" s="32"/>
      <c r="C517" s="139" t="s">
        <v>679</v>
      </c>
      <c r="D517" s="139" t="s">
        <v>319</v>
      </c>
      <c r="E517" s="140" t="s">
        <v>1388</v>
      </c>
      <c r="F517" s="141" t="s">
        <v>1389</v>
      </c>
      <c r="G517" s="142" t="s">
        <v>506</v>
      </c>
      <c r="H517" s="143">
        <v>17</v>
      </c>
      <c r="I517" s="144"/>
      <c r="J517" s="145">
        <f>ROUND(I517*H517,1)</f>
        <v>0</v>
      </c>
      <c r="K517" s="146"/>
      <c r="L517" s="32"/>
      <c r="M517" s="147" t="s">
        <v>1</v>
      </c>
      <c r="N517" s="148" t="s">
        <v>44</v>
      </c>
      <c r="P517" s="149">
        <f>O517*H517</f>
        <v>0</v>
      </c>
      <c r="Q517" s="149">
        <v>0.17489</v>
      </c>
      <c r="R517" s="149">
        <f>Q517*H517</f>
        <v>2.97313</v>
      </c>
      <c r="S517" s="149">
        <v>0</v>
      </c>
      <c r="T517" s="150">
        <f>S517*H517</f>
        <v>0</v>
      </c>
      <c r="AR517" s="151" t="s">
        <v>219</v>
      </c>
      <c r="AT517" s="151" t="s">
        <v>319</v>
      </c>
      <c r="AU517" s="151" t="s">
        <v>88</v>
      </c>
      <c r="AY517" s="17" t="s">
        <v>317</v>
      </c>
      <c r="BE517" s="152">
        <f>IF(N517="základní",J517,0)</f>
        <v>0</v>
      </c>
      <c r="BF517" s="152">
        <f>IF(N517="snížená",J517,0)</f>
        <v>0</v>
      </c>
      <c r="BG517" s="152">
        <f>IF(N517="zákl. přenesená",J517,0)</f>
        <v>0</v>
      </c>
      <c r="BH517" s="152">
        <f>IF(N517="sníž. přenesená",J517,0)</f>
        <v>0</v>
      </c>
      <c r="BI517" s="152">
        <f>IF(N517="nulová",J517,0)</f>
        <v>0</v>
      </c>
      <c r="BJ517" s="17" t="s">
        <v>21</v>
      </c>
      <c r="BK517" s="152">
        <f>ROUND(I517*H517,1)</f>
        <v>0</v>
      </c>
      <c r="BL517" s="17" t="s">
        <v>219</v>
      </c>
      <c r="BM517" s="151" t="s">
        <v>1390</v>
      </c>
    </row>
    <row r="518" spans="2:51" s="12" customFormat="1" ht="11.25">
      <c r="B518" s="153"/>
      <c r="D518" s="154" t="s">
        <v>323</v>
      </c>
      <c r="E518" s="155" t="s">
        <v>1</v>
      </c>
      <c r="F518" s="156" t="s">
        <v>1391</v>
      </c>
      <c r="H518" s="155" t="s">
        <v>1</v>
      </c>
      <c r="I518" s="157"/>
      <c r="L518" s="153"/>
      <c r="M518" s="158"/>
      <c r="T518" s="159"/>
      <c r="AT518" s="155" t="s">
        <v>323</v>
      </c>
      <c r="AU518" s="155" t="s">
        <v>88</v>
      </c>
      <c r="AV518" s="12" t="s">
        <v>21</v>
      </c>
      <c r="AW518" s="12" t="s">
        <v>35</v>
      </c>
      <c r="AX518" s="12" t="s">
        <v>79</v>
      </c>
      <c r="AY518" s="155" t="s">
        <v>317</v>
      </c>
    </row>
    <row r="519" spans="2:51" s="13" customFormat="1" ht="11.25">
      <c r="B519" s="160"/>
      <c r="D519" s="154" t="s">
        <v>323</v>
      </c>
      <c r="E519" s="161" t="s">
        <v>1</v>
      </c>
      <c r="F519" s="162" t="s">
        <v>1167</v>
      </c>
      <c r="H519" s="163">
        <v>16</v>
      </c>
      <c r="I519" s="164"/>
      <c r="L519" s="160"/>
      <c r="M519" s="165"/>
      <c r="T519" s="166"/>
      <c r="AT519" s="161" t="s">
        <v>323</v>
      </c>
      <c r="AU519" s="161" t="s">
        <v>88</v>
      </c>
      <c r="AV519" s="13" t="s">
        <v>88</v>
      </c>
      <c r="AW519" s="13" t="s">
        <v>35</v>
      </c>
      <c r="AX519" s="13" t="s">
        <v>79</v>
      </c>
      <c r="AY519" s="161" t="s">
        <v>317</v>
      </c>
    </row>
    <row r="520" spans="2:51" s="12" customFormat="1" ht="11.25">
      <c r="B520" s="153"/>
      <c r="D520" s="154" t="s">
        <v>323</v>
      </c>
      <c r="E520" s="155" t="s">
        <v>1</v>
      </c>
      <c r="F520" s="156" t="s">
        <v>1392</v>
      </c>
      <c r="H520" s="155" t="s">
        <v>1</v>
      </c>
      <c r="I520" s="157"/>
      <c r="L520" s="153"/>
      <c r="M520" s="158"/>
      <c r="T520" s="159"/>
      <c r="AT520" s="155" t="s">
        <v>323</v>
      </c>
      <c r="AU520" s="155" t="s">
        <v>88</v>
      </c>
      <c r="AV520" s="12" t="s">
        <v>21</v>
      </c>
      <c r="AW520" s="12" t="s">
        <v>35</v>
      </c>
      <c r="AX520" s="12" t="s">
        <v>79</v>
      </c>
      <c r="AY520" s="155" t="s">
        <v>317</v>
      </c>
    </row>
    <row r="521" spans="2:51" s="13" customFormat="1" ht="11.25">
      <c r="B521" s="160"/>
      <c r="D521" s="154" t="s">
        <v>323</v>
      </c>
      <c r="E521" s="161" t="s">
        <v>1</v>
      </c>
      <c r="F521" s="162" t="s">
        <v>21</v>
      </c>
      <c r="H521" s="163">
        <v>1</v>
      </c>
      <c r="I521" s="164"/>
      <c r="L521" s="160"/>
      <c r="M521" s="165"/>
      <c r="T521" s="166"/>
      <c r="AT521" s="161" t="s">
        <v>323</v>
      </c>
      <c r="AU521" s="161" t="s">
        <v>88</v>
      </c>
      <c r="AV521" s="13" t="s">
        <v>88</v>
      </c>
      <c r="AW521" s="13" t="s">
        <v>35</v>
      </c>
      <c r="AX521" s="13" t="s">
        <v>79</v>
      </c>
      <c r="AY521" s="161" t="s">
        <v>317</v>
      </c>
    </row>
    <row r="522" spans="2:51" s="15" customFormat="1" ht="11.25">
      <c r="B522" s="174"/>
      <c r="D522" s="154" t="s">
        <v>323</v>
      </c>
      <c r="E522" s="175" t="s">
        <v>1153</v>
      </c>
      <c r="F522" s="176" t="s">
        <v>334</v>
      </c>
      <c r="H522" s="177">
        <v>17</v>
      </c>
      <c r="I522" s="178"/>
      <c r="L522" s="174"/>
      <c r="M522" s="179"/>
      <c r="T522" s="180"/>
      <c r="AT522" s="175" t="s">
        <v>323</v>
      </c>
      <c r="AU522" s="175" t="s">
        <v>88</v>
      </c>
      <c r="AV522" s="15" t="s">
        <v>219</v>
      </c>
      <c r="AW522" s="15" t="s">
        <v>35</v>
      </c>
      <c r="AX522" s="15" t="s">
        <v>21</v>
      </c>
      <c r="AY522" s="175" t="s">
        <v>317</v>
      </c>
    </row>
    <row r="523" spans="2:65" s="1" customFormat="1" ht="24.2" customHeight="1">
      <c r="B523" s="32"/>
      <c r="C523" s="181" t="s">
        <v>687</v>
      </c>
      <c r="D523" s="181" t="s">
        <v>574</v>
      </c>
      <c r="E523" s="182" t="s">
        <v>1393</v>
      </c>
      <c r="F523" s="183" t="s">
        <v>1394</v>
      </c>
      <c r="G523" s="184" t="s">
        <v>506</v>
      </c>
      <c r="H523" s="185">
        <v>17</v>
      </c>
      <c r="I523" s="186"/>
      <c r="J523" s="187">
        <f>ROUND(I523*H523,1)</f>
        <v>0</v>
      </c>
      <c r="K523" s="188"/>
      <c r="L523" s="189"/>
      <c r="M523" s="190" t="s">
        <v>1</v>
      </c>
      <c r="N523" s="191" t="s">
        <v>44</v>
      </c>
      <c r="P523" s="149">
        <f>O523*H523</f>
        <v>0</v>
      </c>
      <c r="Q523" s="149">
        <v>0.0065</v>
      </c>
      <c r="R523" s="149">
        <f>Q523*H523</f>
        <v>0.1105</v>
      </c>
      <c r="S523" s="149">
        <v>0</v>
      </c>
      <c r="T523" s="150">
        <f>S523*H523</f>
        <v>0</v>
      </c>
      <c r="AR523" s="151" t="s">
        <v>252</v>
      </c>
      <c r="AT523" s="151" t="s">
        <v>574</v>
      </c>
      <c r="AU523" s="151" t="s">
        <v>88</v>
      </c>
      <c r="AY523" s="17" t="s">
        <v>317</v>
      </c>
      <c r="BE523" s="152">
        <f>IF(N523="základní",J523,0)</f>
        <v>0</v>
      </c>
      <c r="BF523" s="152">
        <f>IF(N523="snížená",J523,0)</f>
        <v>0</v>
      </c>
      <c r="BG523" s="152">
        <f>IF(N523="zákl. přenesená",J523,0)</f>
        <v>0</v>
      </c>
      <c r="BH523" s="152">
        <f>IF(N523="sníž. přenesená",J523,0)</f>
        <v>0</v>
      </c>
      <c r="BI523" s="152">
        <f>IF(N523="nulová",J523,0)</f>
        <v>0</v>
      </c>
      <c r="BJ523" s="17" t="s">
        <v>21</v>
      </c>
      <c r="BK523" s="152">
        <f>ROUND(I523*H523,1)</f>
        <v>0</v>
      </c>
      <c r="BL523" s="17" t="s">
        <v>219</v>
      </c>
      <c r="BM523" s="151" t="s">
        <v>1395</v>
      </c>
    </row>
    <row r="524" spans="2:51" s="13" customFormat="1" ht="11.25">
      <c r="B524" s="160"/>
      <c r="D524" s="154" t="s">
        <v>323</v>
      </c>
      <c r="E524" s="161" t="s">
        <v>1</v>
      </c>
      <c r="F524" s="162" t="s">
        <v>1153</v>
      </c>
      <c r="H524" s="163">
        <v>17</v>
      </c>
      <c r="I524" s="164"/>
      <c r="L524" s="160"/>
      <c r="M524" s="165"/>
      <c r="T524" s="166"/>
      <c r="AT524" s="161" t="s">
        <v>323</v>
      </c>
      <c r="AU524" s="161" t="s">
        <v>88</v>
      </c>
      <c r="AV524" s="13" t="s">
        <v>88</v>
      </c>
      <c r="AW524" s="13" t="s">
        <v>35</v>
      </c>
      <c r="AX524" s="13" t="s">
        <v>79</v>
      </c>
      <c r="AY524" s="161" t="s">
        <v>317</v>
      </c>
    </row>
    <row r="525" spans="2:51" s="15" customFormat="1" ht="11.25">
      <c r="B525" s="174"/>
      <c r="D525" s="154" t="s">
        <v>323</v>
      </c>
      <c r="E525" s="175" t="s">
        <v>1</v>
      </c>
      <c r="F525" s="176" t="s">
        <v>334</v>
      </c>
      <c r="H525" s="177">
        <v>17</v>
      </c>
      <c r="I525" s="178"/>
      <c r="L525" s="174"/>
      <c r="M525" s="179"/>
      <c r="T525" s="180"/>
      <c r="AT525" s="175" t="s">
        <v>323</v>
      </c>
      <c r="AU525" s="175" t="s">
        <v>88</v>
      </c>
      <c r="AV525" s="15" t="s">
        <v>219</v>
      </c>
      <c r="AW525" s="15" t="s">
        <v>35</v>
      </c>
      <c r="AX525" s="15" t="s">
        <v>21</v>
      </c>
      <c r="AY525" s="175" t="s">
        <v>317</v>
      </c>
    </row>
    <row r="526" spans="2:63" s="11" customFormat="1" ht="22.9" customHeight="1">
      <c r="B526" s="127"/>
      <c r="D526" s="128" t="s">
        <v>78</v>
      </c>
      <c r="E526" s="137" t="s">
        <v>219</v>
      </c>
      <c r="F526" s="137" t="s">
        <v>670</v>
      </c>
      <c r="I526" s="130"/>
      <c r="J526" s="138">
        <f>BK526</f>
        <v>0</v>
      </c>
      <c r="L526" s="127"/>
      <c r="M526" s="132"/>
      <c r="P526" s="133">
        <f>SUM(P527:P561)</f>
        <v>0</v>
      </c>
      <c r="R526" s="133">
        <f>SUM(R527:R561)</f>
        <v>13.4502498</v>
      </c>
      <c r="T526" s="134">
        <f>SUM(T527:T561)</f>
        <v>0</v>
      </c>
      <c r="AR526" s="128" t="s">
        <v>21</v>
      </c>
      <c r="AT526" s="135" t="s">
        <v>78</v>
      </c>
      <c r="AU526" s="135" t="s">
        <v>21</v>
      </c>
      <c r="AY526" s="128" t="s">
        <v>317</v>
      </c>
      <c r="BK526" s="136">
        <f>SUM(BK527:BK561)</f>
        <v>0</v>
      </c>
    </row>
    <row r="527" spans="2:65" s="1" customFormat="1" ht="16.5" customHeight="1">
      <c r="B527" s="32"/>
      <c r="C527" s="139" t="s">
        <v>692</v>
      </c>
      <c r="D527" s="139" t="s">
        <v>319</v>
      </c>
      <c r="E527" s="140" t="s">
        <v>672</v>
      </c>
      <c r="F527" s="141" t="s">
        <v>673</v>
      </c>
      <c r="G527" s="142" t="s">
        <v>107</v>
      </c>
      <c r="H527" s="143">
        <v>39.716</v>
      </c>
      <c r="I527" s="144"/>
      <c r="J527" s="145">
        <f>ROUND(I527*H527,1)</f>
        <v>0</v>
      </c>
      <c r="K527" s="146"/>
      <c r="L527" s="32"/>
      <c r="M527" s="147" t="s">
        <v>1</v>
      </c>
      <c r="N527" s="148" t="s">
        <v>44</v>
      </c>
      <c r="P527" s="149">
        <f>O527*H527</f>
        <v>0</v>
      </c>
      <c r="Q527" s="149">
        <v>0</v>
      </c>
      <c r="R527" s="149">
        <f>Q527*H527</f>
        <v>0</v>
      </c>
      <c r="S527" s="149">
        <v>0</v>
      </c>
      <c r="T527" s="150">
        <f>S527*H527</f>
        <v>0</v>
      </c>
      <c r="AR527" s="151" t="s">
        <v>219</v>
      </c>
      <c r="AT527" s="151" t="s">
        <v>319</v>
      </c>
      <c r="AU527" s="151" t="s">
        <v>88</v>
      </c>
      <c r="AY527" s="17" t="s">
        <v>317</v>
      </c>
      <c r="BE527" s="152">
        <f>IF(N527="základní",J527,0)</f>
        <v>0</v>
      </c>
      <c r="BF527" s="152">
        <f>IF(N527="snížená",J527,0)</f>
        <v>0</v>
      </c>
      <c r="BG527" s="152">
        <f>IF(N527="zákl. přenesená",J527,0)</f>
        <v>0</v>
      </c>
      <c r="BH527" s="152">
        <f>IF(N527="sníž. přenesená",J527,0)</f>
        <v>0</v>
      </c>
      <c r="BI527" s="152">
        <f>IF(N527="nulová",J527,0)</f>
        <v>0</v>
      </c>
      <c r="BJ527" s="17" t="s">
        <v>21</v>
      </c>
      <c r="BK527" s="152">
        <f>ROUND(I527*H527,1)</f>
        <v>0</v>
      </c>
      <c r="BL527" s="17" t="s">
        <v>219</v>
      </c>
      <c r="BM527" s="151" t="s">
        <v>674</v>
      </c>
    </row>
    <row r="528" spans="2:51" s="12" customFormat="1" ht="11.25">
      <c r="B528" s="153"/>
      <c r="D528" s="154" t="s">
        <v>323</v>
      </c>
      <c r="E528" s="155" t="s">
        <v>1</v>
      </c>
      <c r="F528" s="156" t="s">
        <v>1332</v>
      </c>
      <c r="H528" s="155" t="s">
        <v>1</v>
      </c>
      <c r="I528" s="157"/>
      <c r="L528" s="153"/>
      <c r="M528" s="158"/>
      <c r="T528" s="159"/>
      <c r="AT528" s="155" t="s">
        <v>323</v>
      </c>
      <c r="AU528" s="155" t="s">
        <v>88</v>
      </c>
      <c r="AV528" s="12" t="s">
        <v>21</v>
      </c>
      <c r="AW528" s="12" t="s">
        <v>35</v>
      </c>
      <c r="AX528" s="12" t="s">
        <v>79</v>
      </c>
      <c r="AY528" s="155" t="s">
        <v>317</v>
      </c>
    </row>
    <row r="529" spans="2:51" s="13" customFormat="1" ht="11.25">
      <c r="B529" s="160"/>
      <c r="D529" s="154" t="s">
        <v>323</v>
      </c>
      <c r="E529" s="161" t="s">
        <v>1</v>
      </c>
      <c r="F529" s="162" t="s">
        <v>1396</v>
      </c>
      <c r="H529" s="163">
        <v>13.516</v>
      </c>
      <c r="I529" s="164"/>
      <c r="L529" s="160"/>
      <c r="M529" s="165"/>
      <c r="T529" s="166"/>
      <c r="AT529" s="161" t="s">
        <v>323</v>
      </c>
      <c r="AU529" s="161" t="s">
        <v>88</v>
      </c>
      <c r="AV529" s="13" t="s">
        <v>88</v>
      </c>
      <c r="AW529" s="13" t="s">
        <v>35</v>
      </c>
      <c r="AX529" s="13" t="s">
        <v>79</v>
      </c>
      <c r="AY529" s="161" t="s">
        <v>317</v>
      </c>
    </row>
    <row r="530" spans="2:51" s="12" customFormat="1" ht="11.25">
      <c r="B530" s="153"/>
      <c r="D530" s="154" t="s">
        <v>323</v>
      </c>
      <c r="E530" s="155" t="s">
        <v>1</v>
      </c>
      <c r="F530" s="156" t="s">
        <v>1210</v>
      </c>
      <c r="H530" s="155" t="s">
        <v>1</v>
      </c>
      <c r="I530" s="157"/>
      <c r="L530" s="153"/>
      <c r="M530" s="158"/>
      <c r="T530" s="159"/>
      <c r="AT530" s="155" t="s">
        <v>323</v>
      </c>
      <c r="AU530" s="155" t="s">
        <v>88</v>
      </c>
      <c r="AV530" s="12" t="s">
        <v>21</v>
      </c>
      <c r="AW530" s="12" t="s">
        <v>35</v>
      </c>
      <c r="AX530" s="12" t="s">
        <v>79</v>
      </c>
      <c r="AY530" s="155" t="s">
        <v>317</v>
      </c>
    </row>
    <row r="531" spans="2:51" s="13" customFormat="1" ht="11.25">
      <c r="B531" s="160"/>
      <c r="D531" s="154" t="s">
        <v>323</v>
      </c>
      <c r="E531" s="161" t="s">
        <v>1</v>
      </c>
      <c r="F531" s="162" t="s">
        <v>1397</v>
      </c>
      <c r="H531" s="163">
        <v>24.3</v>
      </c>
      <c r="I531" s="164"/>
      <c r="L531" s="160"/>
      <c r="M531" s="165"/>
      <c r="T531" s="166"/>
      <c r="AT531" s="161" t="s">
        <v>323</v>
      </c>
      <c r="AU531" s="161" t="s">
        <v>88</v>
      </c>
      <c r="AV531" s="13" t="s">
        <v>88</v>
      </c>
      <c r="AW531" s="13" t="s">
        <v>35</v>
      </c>
      <c r="AX531" s="13" t="s">
        <v>79</v>
      </c>
      <c r="AY531" s="161" t="s">
        <v>317</v>
      </c>
    </row>
    <row r="532" spans="2:51" s="12" customFormat="1" ht="11.25">
      <c r="B532" s="153"/>
      <c r="D532" s="154" t="s">
        <v>323</v>
      </c>
      <c r="E532" s="155" t="s">
        <v>1</v>
      </c>
      <c r="F532" s="156" t="s">
        <v>569</v>
      </c>
      <c r="H532" s="155" t="s">
        <v>1</v>
      </c>
      <c r="I532" s="157"/>
      <c r="L532" s="153"/>
      <c r="M532" s="158"/>
      <c r="T532" s="159"/>
      <c r="AT532" s="155" t="s">
        <v>323</v>
      </c>
      <c r="AU532" s="155" t="s">
        <v>88</v>
      </c>
      <c r="AV532" s="12" t="s">
        <v>21</v>
      </c>
      <c r="AW532" s="12" t="s">
        <v>35</v>
      </c>
      <c r="AX532" s="12" t="s">
        <v>79</v>
      </c>
      <c r="AY532" s="155" t="s">
        <v>317</v>
      </c>
    </row>
    <row r="533" spans="2:51" s="13" customFormat="1" ht="11.25">
      <c r="B533" s="160"/>
      <c r="D533" s="154" t="s">
        <v>323</v>
      </c>
      <c r="E533" s="161" t="s">
        <v>1</v>
      </c>
      <c r="F533" s="162" t="s">
        <v>676</v>
      </c>
      <c r="H533" s="163">
        <v>1.06</v>
      </c>
      <c r="I533" s="164"/>
      <c r="L533" s="160"/>
      <c r="M533" s="165"/>
      <c r="T533" s="166"/>
      <c r="AT533" s="161" t="s">
        <v>323</v>
      </c>
      <c r="AU533" s="161" t="s">
        <v>88</v>
      </c>
      <c r="AV533" s="13" t="s">
        <v>88</v>
      </c>
      <c r="AW533" s="13" t="s">
        <v>35</v>
      </c>
      <c r="AX533" s="13" t="s">
        <v>79</v>
      </c>
      <c r="AY533" s="161" t="s">
        <v>317</v>
      </c>
    </row>
    <row r="534" spans="2:51" s="13" customFormat="1" ht="11.25">
      <c r="B534" s="160"/>
      <c r="D534" s="154" t="s">
        <v>323</v>
      </c>
      <c r="E534" s="161" t="s">
        <v>1</v>
      </c>
      <c r="F534" s="162" t="s">
        <v>1398</v>
      </c>
      <c r="H534" s="163">
        <v>0.1</v>
      </c>
      <c r="I534" s="164"/>
      <c r="L534" s="160"/>
      <c r="M534" s="165"/>
      <c r="T534" s="166"/>
      <c r="AT534" s="161" t="s">
        <v>323</v>
      </c>
      <c r="AU534" s="161" t="s">
        <v>88</v>
      </c>
      <c r="AV534" s="13" t="s">
        <v>88</v>
      </c>
      <c r="AW534" s="13" t="s">
        <v>35</v>
      </c>
      <c r="AX534" s="13" t="s">
        <v>79</v>
      </c>
      <c r="AY534" s="161" t="s">
        <v>317</v>
      </c>
    </row>
    <row r="535" spans="2:51" s="13" customFormat="1" ht="11.25">
      <c r="B535" s="160"/>
      <c r="D535" s="154" t="s">
        <v>323</v>
      </c>
      <c r="E535" s="161" t="s">
        <v>1</v>
      </c>
      <c r="F535" s="162" t="s">
        <v>677</v>
      </c>
      <c r="H535" s="163">
        <v>0.05</v>
      </c>
      <c r="I535" s="164"/>
      <c r="L535" s="160"/>
      <c r="M535" s="165"/>
      <c r="T535" s="166"/>
      <c r="AT535" s="161" t="s">
        <v>323</v>
      </c>
      <c r="AU535" s="161" t="s">
        <v>88</v>
      </c>
      <c r="AV535" s="13" t="s">
        <v>88</v>
      </c>
      <c r="AW535" s="13" t="s">
        <v>35</v>
      </c>
      <c r="AX535" s="13" t="s">
        <v>79</v>
      </c>
      <c r="AY535" s="161" t="s">
        <v>317</v>
      </c>
    </row>
    <row r="536" spans="2:51" s="13" customFormat="1" ht="11.25">
      <c r="B536" s="160"/>
      <c r="D536" s="154" t="s">
        <v>323</v>
      </c>
      <c r="E536" s="161" t="s">
        <v>1</v>
      </c>
      <c r="F536" s="162" t="s">
        <v>678</v>
      </c>
      <c r="H536" s="163">
        <v>0.69</v>
      </c>
      <c r="I536" s="164"/>
      <c r="L536" s="160"/>
      <c r="M536" s="165"/>
      <c r="T536" s="166"/>
      <c r="AT536" s="161" t="s">
        <v>323</v>
      </c>
      <c r="AU536" s="161" t="s">
        <v>88</v>
      </c>
      <c r="AV536" s="13" t="s">
        <v>88</v>
      </c>
      <c r="AW536" s="13" t="s">
        <v>35</v>
      </c>
      <c r="AX536" s="13" t="s">
        <v>79</v>
      </c>
      <c r="AY536" s="161" t="s">
        <v>317</v>
      </c>
    </row>
    <row r="537" spans="2:51" s="15" customFormat="1" ht="11.25">
      <c r="B537" s="174"/>
      <c r="D537" s="154" t="s">
        <v>323</v>
      </c>
      <c r="E537" s="175" t="s">
        <v>121</v>
      </c>
      <c r="F537" s="176" t="s">
        <v>334</v>
      </c>
      <c r="H537" s="177">
        <v>39.716</v>
      </c>
      <c r="I537" s="178"/>
      <c r="L537" s="174"/>
      <c r="M537" s="179"/>
      <c r="T537" s="180"/>
      <c r="AT537" s="175" t="s">
        <v>323</v>
      </c>
      <c r="AU537" s="175" t="s">
        <v>88</v>
      </c>
      <c r="AV537" s="15" t="s">
        <v>219</v>
      </c>
      <c r="AW537" s="15" t="s">
        <v>35</v>
      </c>
      <c r="AX537" s="15" t="s">
        <v>21</v>
      </c>
      <c r="AY537" s="175" t="s">
        <v>317</v>
      </c>
    </row>
    <row r="538" spans="2:65" s="1" customFormat="1" ht="24.2" customHeight="1">
      <c r="B538" s="32"/>
      <c r="C538" s="139" t="s">
        <v>281</v>
      </c>
      <c r="D538" s="139" t="s">
        <v>319</v>
      </c>
      <c r="E538" s="140" t="s">
        <v>680</v>
      </c>
      <c r="F538" s="141" t="s">
        <v>681</v>
      </c>
      <c r="G538" s="142" t="s">
        <v>506</v>
      </c>
      <c r="H538" s="143">
        <v>18</v>
      </c>
      <c r="I538" s="144"/>
      <c r="J538" s="145">
        <f>ROUND(I538*H538,1)</f>
        <v>0</v>
      </c>
      <c r="K538" s="146"/>
      <c r="L538" s="32"/>
      <c r="M538" s="147" t="s">
        <v>1</v>
      </c>
      <c r="N538" s="148" t="s">
        <v>44</v>
      </c>
      <c r="P538" s="149">
        <f>O538*H538</f>
        <v>0</v>
      </c>
      <c r="Q538" s="149">
        <v>0.08742</v>
      </c>
      <c r="R538" s="149">
        <f>Q538*H538</f>
        <v>1.57356</v>
      </c>
      <c r="S538" s="149">
        <v>0</v>
      </c>
      <c r="T538" s="150">
        <f>S538*H538</f>
        <v>0</v>
      </c>
      <c r="AR538" s="151" t="s">
        <v>219</v>
      </c>
      <c r="AT538" s="151" t="s">
        <v>319</v>
      </c>
      <c r="AU538" s="151" t="s">
        <v>88</v>
      </c>
      <c r="AY538" s="17" t="s">
        <v>317</v>
      </c>
      <c r="BE538" s="152">
        <f>IF(N538="základní",J538,0)</f>
        <v>0</v>
      </c>
      <c r="BF538" s="152">
        <f>IF(N538="snížená",J538,0)</f>
        <v>0</v>
      </c>
      <c r="BG538" s="152">
        <f>IF(N538="zákl. přenesená",J538,0)</f>
        <v>0</v>
      </c>
      <c r="BH538" s="152">
        <f>IF(N538="sníž. přenesená",J538,0)</f>
        <v>0</v>
      </c>
      <c r="BI538" s="152">
        <f>IF(N538="nulová",J538,0)</f>
        <v>0</v>
      </c>
      <c r="BJ538" s="17" t="s">
        <v>21</v>
      </c>
      <c r="BK538" s="152">
        <f>ROUND(I538*H538,1)</f>
        <v>0</v>
      </c>
      <c r="BL538" s="17" t="s">
        <v>219</v>
      </c>
      <c r="BM538" s="151" t="s">
        <v>682</v>
      </c>
    </row>
    <row r="539" spans="2:51" s="12" customFormat="1" ht="11.25">
      <c r="B539" s="153"/>
      <c r="D539" s="154" t="s">
        <v>323</v>
      </c>
      <c r="E539" s="155" t="s">
        <v>1</v>
      </c>
      <c r="F539" s="156" t="s">
        <v>684</v>
      </c>
      <c r="H539" s="155" t="s">
        <v>1</v>
      </c>
      <c r="I539" s="157"/>
      <c r="L539" s="153"/>
      <c r="M539" s="158"/>
      <c r="T539" s="159"/>
      <c r="AT539" s="155" t="s">
        <v>323</v>
      </c>
      <c r="AU539" s="155" t="s">
        <v>88</v>
      </c>
      <c r="AV539" s="12" t="s">
        <v>21</v>
      </c>
      <c r="AW539" s="12" t="s">
        <v>35</v>
      </c>
      <c r="AX539" s="12" t="s">
        <v>79</v>
      </c>
      <c r="AY539" s="155" t="s">
        <v>317</v>
      </c>
    </row>
    <row r="540" spans="2:51" s="13" customFormat="1" ht="11.25">
      <c r="B540" s="160"/>
      <c r="D540" s="154" t="s">
        <v>323</v>
      </c>
      <c r="E540" s="161" t="s">
        <v>1</v>
      </c>
      <c r="F540" s="162" t="s">
        <v>837</v>
      </c>
      <c r="H540" s="163">
        <v>18</v>
      </c>
      <c r="I540" s="164"/>
      <c r="L540" s="160"/>
      <c r="M540" s="165"/>
      <c r="T540" s="166"/>
      <c r="AT540" s="161" t="s">
        <v>323</v>
      </c>
      <c r="AU540" s="161" t="s">
        <v>88</v>
      </c>
      <c r="AV540" s="13" t="s">
        <v>88</v>
      </c>
      <c r="AW540" s="13" t="s">
        <v>35</v>
      </c>
      <c r="AX540" s="13" t="s">
        <v>79</v>
      </c>
      <c r="AY540" s="161" t="s">
        <v>317</v>
      </c>
    </row>
    <row r="541" spans="2:51" s="14" customFormat="1" ht="11.25">
      <c r="B541" s="167"/>
      <c r="D541" s="154" t="s">
        <v>323</v>
      </c>
      <c r="E541" s="168" t="s">
        <v>214</v>
      </c>
      <c r="F541" s="169" t="s">
        <v>333</v>
      </c>
      <c r="H541" s="170">
        <v>18</v>
      </c>
      <c r="I541" s="171"/>
      <c r="L541" s="167"/>
      <c r="M541" s="172"/>
      <c r="T541" s="173"/>
      <c r="AT541" s="168" t="s">
        <v>323</v>
      </c>
      <c r="AU541" s="168" t="s">
        <v>88</v>
      </c>
      <c r="AV541" s="14" t="s">
        <v>190</v>
      </c>
      <c r="AW541" s="14" t="s">
        <v>35</v>
      </c>
      <c r="AX541" s="14" t="s">
        <v>79</v>
      </c>
      <c r="AY541" s="168" t="s">
        <v>317</v>
      </c>
    </row>
    <row r="542" spans="2:51" s="15" customFormat="1" ht="11.25">
      <c r="B542" s="174"/>
      <c r="D542" s="154" t="s">
        <v>323</v>
      </c>
      <c r="E542" s="175" t="s">
        <v>1</v>
      </c>
      <c r="F542" s="176" t="s">
        <v>334</v>
      </c>
      <c r="H542" s="177">
        <v>18</v>
      </c>
      <c r="I542" s="178"/>
      <c r="L542" s="174"/>
      <c r="M542" s="179"/>
      <c r="T542" s="180"/>
      <c r="AT542" s="175" t="s">
        <v>323</v>
      </c>
      <c r="AU542" s="175" t="s">
        <v>88</v>
      </c>
      <c r="AV542" s="15" t="s">
        <v>219</v>
      </c>
      <c r="AW542" s="15" t="s">
        <v>35</v>
      </c>
      <c r="AX542" s="15" t="s">
        <v>21</v>
      </c>
      <c r="AY542" s="175" t="s">
        <v>317</v>
      </c>
    </row>
    <row r="543" spans="2:65" s="1" customFormat="1" ht="24.2" customHeight="1">
      <c r="B543" s="32"/>
      <c r="C543" s="181" t="s">
        <v>699</v>
      </c>
      <c r="D543" s="181" t="s">
        <v>574</v>
      </c>
      <c r="E543" s="182" t="s">
        <v>704</v>
      </c>
      <c r="F543" s="183" t="s">
        <v>705</v>
      </c>
      <c r="G543" s="184" t="s">
        <v>506</v>
      </c>
      <c r="H543" s="185">
        <v>18</v>
      </c>
      <c r="I543" s="186"/>
      <c r="J543" s="187">
        <f>ROUND(I543*H543,1)</f>
        <v>0</v>
      </c>
      <c r="K543" s="188"/>
      <c r="L543" s="189"/>
      <c r="M543" s="190" t="s">
        <v>1</v>
      </c>
      <c r="N543" s="191" t="s">
        <v>44</v>
      </c>
      <c r="P543" s="149">
        <f>O543*H543</f>
        <v>0</v>
      </c>
      <c r="Q543" s="149">
        <v>0.068</v>
      </c>
      <c r="R543" s="149">
        <f>Q543*H543</f>
        <v>1.2240000000000002</v>
      </c>
      <c r="S543" s="149">
        <v>0</v>
      </c>
      <c r="T543" s="150">
        <f>S543*H543</f>
        <v>0</v>
      </c>
      <c r="AR543" s="151" t="s">
        <v>252</v>
      </c>
      <c r="AT543" s="151" t="s">
        <v>574</v>
      </c>
      <c r="AU543" s="151" t="s">
        <v>88</v>
      </c>
      <c r="AY543" s="17" t="s">
        <v>317</v>
      </c>
      <c r="BE543" s="152">
        <f>IF(N543="základní",J543,0)</f>
        <v>0</v>
      </c>
      <c r="BF543" s="152">
        <f>IF(N543="snížená",J543,0)</f>
        <v>0</v>
      </c>
      <c r="BG543" s="152">
        <f>IF(N543="zákl. přenesená",J543,0)</f>
        <v>0</v>
      </c>
      <c r="BH543" s="152">
        <f>IF(N543="sníž. přenesená",J543,0)</f>
        <v>0</v>
      </c>
      <c r="BI543" s="152">
        <f>IF(N543="nulová",J543,0)</f>
        <v>0</v>
      </c>
      <c r="BJ543" s="17" t="s">
        <v>21</v>
      </c>
      <c r="BK543" s="152">
        <f>ROUND(I543*H543,1)</f>
        <v>0</v>
      </c>
      <c r="BL543" s="17" t="s">
        <v>219</v>
      </c>
      <c r="BM543" s="151" t="s">
        <v>698</v>
      </c>
    </row>
    <row r="544" spans="2:51" s="13" customFormat="1" ht="11.25">
      <c r="B544" s="160"/>
      <c r="D544" s="154" t="s">
        <v>323</v>
      </c>
      <c r="E544" s="161" t="s">
        <v>1</v>
      </c>
      <c r="F544" s="162" t="s">
        <v>214</v>
      </c>
      <c r="H544" s="163">
        <v>18</v>
      </c>
      <c r="I544" s="164"/>
      <c r="L544" s="160"/>
      <c r="M544" s="165"/>
      <c r="T544" s="166"/>
      <c r="AT544" s="161" t="s">
        <v>323</v>
      </c>
      <c r="AU544" s="161" t="s">
        <v>88</v>
      </c>
      <c r="AV544" s="13" t="s">
        <v>88</v>
      </c>
      <c r="AW544" s="13" t="s">
        <v>35</v>
      </c>
      <c r="AX544" s="13" t="s">
        <v>79</v>
      </c>
      <c r="AY544" s="161" t="s">
        <v>317</v>
      </c>
    </row>
    <row r="545" spans="2:51" s="15" customFormat="1" ht="11.25">
      <c r="B545" s="174"/>
      <c r="D545" s="154" t="s">
        <v>323</v>
      </c>
      <c r="E545" s="175" t="s">
        <v>1</v>
      </c>
      <c r="F545" s="176" t="s">
        <v>334</v>
      </c>
      <c r="H545" s="177">
        <v>18</v>
      </c>
      <c r="I545" s="178"/>
      <c r="L545" s="174"/>
      <c r="M545" s="179"/>
      <c r="T545" s="180"/>
      <c r="AT545" s="175" t="s">
        <v>323</v>
      </c>
      <c r="AU545" s="175" t="s">
        <v>88</v>
      </c>
      <c r="AV545" s="15" t="s">
        <v>219</v>
      </c>
      <c r="AW545" s="15" t="s">
        <v>35</v>
      </c>
      <c r="AX545" s="15" t="s">
        <v>21</v>
      </c>
      <c r="AY545" s="175" t="s">
        <v>317</v>
      </c>
    </row>
    <row r="546" spans="2:65" s="1" customFormat="1" ht="33" customHeight="1">
      <c r="B546" s="32"/>
      <c r="C546" s="139" t="s">
        <v>703</v>
      </c>
      <c r="D546" s="139" t="s">
        <v>319</v>
      </c>
      <c r="E546" s="140" t="s">
        <v>712</v>
      </c>
      <c r="F546" s="141" t="s">
        <v>713</v>
      </c>
      <c r="G546" s="142" t="s">
        <v>107</v>
      </c>
      <c r="H546" s="143">
        <v>4.05</v>
      </c>
      <c r="I546" s="144"/>
      <c r="J546" s="145">
        <f>ROUND(I546*H546,1)</f>
        <v>0</v>
      </c>
      <c r="K546" s="146"/>
      <c r="L546" s="32"/>
      <c r="M546" s="147" t="s">
        <v>1</v>
      </c>
      <c r="N546" s="148" t="s">
        <v>44</v>
      </c>
      <c r="P546" s="149">
        <f>O546*H546</f>
        <v>0</v>
      </c>
      <c r="Q546" s="149">
        <v>2.30102</v>
      </c>
      <c r="R546" s="149">
        <f>Q546*H546</f>
        <v>9.319130999999999</v>
      </c>
      <c r="S546" s="149">
        <v>0</v>
      </c>
      <c r="T546" s="150">
        <f>S546*H546</f>
        <v>0</v>
      </c>
      <c r="AR546" s="151" t="s">
        <v>219</v>
      </c>
      <c r="AT546" s="151" t="s">
        <v>319</v>
      </c>
      <c r="AU546" s="151" t="s">
        <v>88</v>
      </c>
      <c r="AY546" s="17" t="s">
        <v>317</v>
      </c>
      <c r="BE546" s="152">
        <f>IF(N546="základní",J546,0)</f>
        <v>0</v>
      </c>
      <c r="BF546" s="152">
        <f>IF(N546="snížená",J546,0)</f>
        <v>0</v>
      </c>
      <c r="BG546" s="152">
        <f>IF(N546="zákl. přenesená",J546,0)</f>
        <v>0</v>
      </c>
      <c r="BH546" s="152">
        <f>IF(N546="sníž. přenesená",J546,0)</f>
        <v>0</v>
      </c>
      <c r="BI546" s="152">
        <f>IF(N546="nulová",J546,0)</f>
        <v>0</v>
      </c>
      <c r="BJ546" s="17" t="s">
        <v>21</v>
      </c>
      <c r="BK546" s="152">
        <f>ROUND(I546*H546,1)</f>
        <v>0</v>
      </c>
      <c r="BL546" s="17" t="s">
        <v>219</v>
      </c>
      <c r="BM546" s="151" t="s">
        <v>714</v>
      </c>
    </row>
    <row r="547" spans="2:51" s="12" customFormat="1" ht="11.25">
      <c r="B547" s="153"/>
      <c r="D547" s="154" t="s">
        <v>323</v>
      </c>
      <c r="E547" s="155" t="s">
        <v>1</v>
      </c>
      <c r="F547" s="156" t="s">
        <v>715</v>
      </c>
      <c r="H547" s="155" t="s">
        <v>1</v>
      </c>
      <c r="I547" s="157"/>
      <c r="L547" s="153"/>
      <c r="M547" s="158"/>
      <c r="T547" s="159"/>
      <c r="AT547" s="155" t="s">
        <v>323</v>
      </c>
      <c r="AU547" s="155" t="s">
        <v>88</v>
      </c>
      <c r="AV547" s="12" t="s">
        <v>21</v>
      </c>
      <c r="AW547" s="12" t="s">
        <v>35</v>
      </c>
      <c r="AX547" s="12" t="s">
        <v>79</v>
      </c>
      <c r="AY547" s="155" t="s">
        <v>317</v>
      </c>
    </row>
    <row r="548" spans="2:51" s="13" customFormat="1" ht="11.25">
      <c r="B548" s="160"/>
      <c r="D548" s="154" t="s">
        <v>323</v>
      </c>
      <c r="E548" s="161" t="s">
        <v>1</v>
      </c>
      <c r="F548" s="162" t="s">
        <v>716</v>
      </c>
      <c r="H548" s="163">
        <v>4.05</v>
      </c>
      <c r="I548" s="164"/>
      <c r="L548" s="160"/>
      <c r="M548" s="165"/>
      <c r="T548" s="166"/>
      <c r="AT548" s="161" t="s">
        <v>323</v>
      </c>
      <c r="AU548" s="161" t="s">
        <v>88</v>
      </c>
      <c r="AV548" s="13" t="s">
        <v>88</v>
      </c>
      <c r="AW548" s="13" t="s">
        <v>35</v>
      </c>
      <c r="AX548" s="13" t="s">
        <v>79</v>
      </c>
      <c r="AY548" s="161" t="s">
        <v>317</v>
      </c>
    </row>
    <row r="549" spans="2:51" s="15" customFormat="1" ht="11.25">
      <c r="B549" s="174"/>
      <c r="D549" s="154" t="s">
        <v>323</v>
      </c>
      <c r="E549" s="175" t="s">
        <v>194</v>
      </c>
      <c r="F549" s="176" t="s">
        <v>334</v>
      </c>
      <c r="H549" s="177">
        <v>4.05</v>
      </c>
      <c r="I549" s="178"/>
      <c r="L549" s="174"/>
      <c r="M549" s="179"/>
      <c r="T549" s="180"/>
      <c r="AT549" s="175" t="s">
        <v>323</v>
      </c>
      <c r="AU549" s="175" t="s">
        <v>88</v>
      </c>
      <c r="AV549" s="15" t="s">
        <v>219</v>
      </c>
      <c r="AW549" s="15" t="s">
        <v>35</v>
      </c>
      <c r="AX549" s="15" t="s">
        <v>21</v>
      </c>
      <c r="AY549" s="175" t="s">
        <v>317</v>
      </c>
    </row>
    <row r="550" spans="2:65" s="1" customFormat="1" ht="33" customHeight="1">
      <c r="B550" s="32"/>
      <c r="C550" s="139" t="s">
        <v>707</v>
      </c>
      <c r="D550" s="139" t="s">
        <v>319</v>
      </c>
      <c r="E550" s="140" t="s">
        <v>1399</v>
      </c>
      <c r="F550" s="141" t="s">
        <v>1400</v>
      </c>
      <c r="G550" s="142" t="s">
        <v>107</v>
      </c>
      <c r="H550" s="143">
        <v>0.54</v>
      </c>
      <c r="I550" s="144"/>
      <c r="J550" s="145">
        <f>ROUND(I550*H550,1)</f>
        <v>0</v>
      </c>
      <c r="K550" s="146"/>
      <c r="L550" s="32"/>
      <c r="M550" s="147" t="s">
        <v>1</v>
      </c>
      <c r="N550" s="148" t="s">
        <v>44</v>
      </c>
      <c r="P550" s="149">
        <f>O550*H550</f>
        <v>0</v>
      </c>
      <c r="Q550" s="149">
        <v>2.30102</v>
      </c>
      <c r="R550" s="149">
        <f>Q550*H550</f>
        <v>1.2425508</v>
      </c>
      <c r="S550" s="149">
        <v>0</v>
      </c>
      <c r="T550" s="150">
        <f>S550*H550</f>
        <v>0</v>
      </c>
      <c r="AR550" s="151" t="s">
        <v>219</v>
      </c>
      <c r="AT550" s="151" t="s">
        <v>319</v>
      </c>
      <c r="AU550" s="151" t="s">
        <v>88</v>
      </c>
      <c r="AY550" s="17" t="s">
        <v>317</v>
      </c>
      <c r="BE550" s="152">
        <f>IF(N550="základní",J550,0)</f>
        <v>0</v>
      </c>
      <c r="BF550" s="152">
        <f>IF(N550="snížená",J550,0)</f>
        <v>0</v>
      </c>
      <c r="BG550" s="152">
        <f>IF(N550="zákl. přenesená",J550,0)</f>
        <v>0</v>
      </c>
      <c r="BH550" s="152">
        <f>IF(N550="sníž. přenesená",J550,0)</f>
        <v>0</v>
      </c>
      <c r="BI550" s="152">
        <f>IF(N550="nulová",J550,0)</f>
        <v>0</v>
      </c>
      <c r="BJ550" s="17" t="s">
        <v>21</v>
      </c>
      <c r="BK550" s="152">
        <f>ROUND(I550*H550,1)</f>
        <v>0</v>
      </c>
      <c r="BL550" s="17" t="s">
        <v>219</v>
      </c>
      <c r="BM550" s="151" t="s">
        <v>1401</v>
      </c>
    </row>
    <row r="551" spans="2:51" s="12" customFormat="1" ht="11.25">
      <c r="B551" s="153"/>
      <c r="D551" s="154" t="s">
        <v>323</v>
      </c>
      <c r="E551" s="155" t="s">
        <v>1</v>
      </c>
      <c r="F551" s="156" t="s">
        <v>1402</v>
      </c>
      <c r="H551" s="155" t="s">
        <v>1</v>
      </c>
      <c r="I551" s="157"/>
      <c r="L551" s="153"/>
      <c r="M551" s="158"/>
      <c r="T551" s="159"/>
      <c r="AT551" s="155" t="s">
        <v>323</v>
      </c>
      <c r="AU551" s="155" t="s">
        <v>88</v>
      </c>
      <c r="AV551" s="12" t="s">
        <v>21</v>
      </c>
      <c r="AW551" s="12" t="s">
        <v>35</v>
      </c>
      <c r="AX551" s="12" t="s">
        <v>79</v>
      </c>
      <c r="AY551" s="155" t="s">
        <v>317</v>
      </c>
    </row>
    <row r="552" spans="2:51" s="13" customFormat="1" ht="11.25">
      <c r="B552" s="160"/>
      <c r="D552" s="154" t="s">
        <v>323</v>
      </c>
      <c r="E552" s="161" t="s">
        <v>1</v>
      </c>
      <c r="F552" s="162" t="s">
        <v>1403</v>
      </c>
      <c r="H552" s="163">
        <v>0.36</v>
      </c>
      <c r="I552" s="164"/>
      <c r="L552" s="160"/>
      <c r="M552" s="165"/>
      <c r="T552" s="166"/>
      <c r="AT552" s="161" t="s">
        <v>323</v>
      </c>
      <c r="AU552" s="161" t="s">
        <v>88</v>
      </c>
      <c r="AV552" s="13" t="s">
        <v>88</v>
      </c>
      <c r="AW552" s="13" t="s">
        <v>35</v>
      </c>
      <c r="AX552" s="13" t="s">
        <v>79</v>
      </c>
      <c r="AY552" s="161" t="s">
        <v>317</v>
      </c>
    </row>
    <row r="553" spans="2:51" s="12" customFormat="1" ht="11.25">
      <c r="B553" s="153"/>
      <c r="D553" s="154" t="s">
        <v>323</v>
      </c>
      <c r="E553" s="155" t="s">
        <v>1</v>
      </c>
      <c r="F553" s="156" t="s">
        <v>1404</v>
      </c>
      <c r="H553" s="155" t="s">
        <v>1</v>
      </c>
      <c r="I553" s="157"/>
      <c r="L553" s="153"/>
      <c r="M553" s="158"/>
      <c r="T553" s="159"/>
      <c r="AT553" s="155" t="s">
        <v>323</v>
      </c>
      <c r="AU553" s="155" t="s">
        <v>88</v>
      </c>
      <c r="AV553" s="12" t="s">
        <v>21</v>
      </c>
      <c r="AW553" s="12" t="s">
        <v>35</v>
      </c>
      <c r="AX553" s="12" t="s">
        <v>79</v>
      </c>
      <c r="AY553" s="155" t="s">
        <v>317</v>
      </c>
    </row>
    <row r="554" spans="2:51" s="13" customFormat="1" ht="11.25">
      <c r="B554" s="160"/>
      <c r="D554" s="154" t="s">
        <v>323</v>
      </c>
      <c r="E554" s="161" t="s">
        <v>1</v>
      </c>
      <c r="F554" s="162" t="s">
        <v>1405</v>
      </c>
      <c r="H554" s="163">
        <v>0.18</v>
      </c>
      <c r="I554" s="164"/>
      <c r="L554" s="160"/>
      <c r="M554" s="165"/>
      <c r="T554" s="166"/>
      <c r="AT554" s="161" t="s">
        <v>323</v>
      </c>
      <c r="AU554" s="161" t="s">
        <v>88</v>
      </c>
      <c r="AV554" s="13" t="s">
        <v>88</v>
      </c>
      <c r="AW554" s="13" t="s">
        <v>35</v>
      </c>
      <c r="AX554" s="13" t="s">
        <v>79</v>
      </c>
      <c r="AY554" s="161" t="s">
        <v>317</v>
      </c>
    </row>
    <row r="555" spans="2:51" s="15" customFormat="1" ht="11.25">
      <c r="B555" s="174"/>
      <c r="D555" s="154" t="s">
        <v>323</v>
      </c>
      <c r="E555" s="175" t="s">
        <v>1104</v>
      </c>
      <c r="F555" s="176" t="s">
        <v>334</v>
      </c>
      <c r="H555" s="177">
        <v>0.54</v>
      </c>
      <c r="I555" s="178"/>
      <c r="L555" s="174"/>
      <c r="M555" s="179"/>
      <c r="T555" s="180"/>
      <c r="AT555" s="175" t="s">
        <v>323</v>
      </c>
      <c r="AU555" s="175" t="s">
        <v>88</v>
      </c>
      <c r="AV555" s="15" t="s">
        <v>219</v>
      </c>
      <c r="AW555" s="15" t="s">
        <v>35</v>
      </c>
      <c r="AX555" s="15" t="s">
        <v>21</v>
      </c>
      <c r="AY555" s="175" t="s">
        <v>317</v>
      </c>
    </row>
    <row r="556" spans="2:65" s="1" customFormat="1" ht="24.2" customHeight="1">
      <c r="B556" s="32"/>
      <c r="C556" s="139" t="s">
        <v>711</v>
      </c>
      <c r="D556" s="139" t="s">
        <v>319</v>
      </c>
      <c r="E556" s="140" t="s">
        <v>718</v>
      </c>
      <c r="F556" s="141" t="s">
        <v>719</v>
      </c>
      <c r="G556" s="142" t="s">
        <v>154</v>
      </c>
      <c r="H556" s="143">
        <v>14.4</v>
      </c>
      <c r="I556" s="144"/>
      <c r="J556" s="145">
        <f>ROUND(I556*H556,1)</f>
        <v>0</v>
      </c>
      <c r="K556" s="146"/>
      <c r="L556" s="32"/>
      <c r="M556" s="147" t="s">
        <v>1</v>
      </c>
      <c r="N556" s="148" t="s">
        <v>44</v>
      </c>
      <c r="P556" s="149">
        <f>O556*H556</f>
        <v>0</v>
      </c>
      <c r="Q556" s="149">
        <v>0.00632</v>
      </c>
      <c r="R556" s="149">
        <f>Q556*H556</f>
        <v>0.091008</v>
      </c>
      <c r="S556" s="149">
        <v>0</v>
      </c>
      <c r="T556" s="150">
        <f>S556*H556</f>
        <v>0</v>
      </c>
      <c r="AR556" s="151" t="s">
        <v>219</v>
      </c>
      <c r="AT556" s="151" t="s">
        <v>319</v>
      </c>
      <c r="AU556" s="151" t="s">
        <v>88</v>
      </c>
      <c r="AY556" s="17" t="s">
        <v>317</v>
      </c>
      <c r="BE556" s="152">
        <f>IF(N556="základní",J556,0)</f>
        <v>0</v>
      </c>
      <c r="BF556" s="152">
        <f>IF(N556="snížená",J556,0)</f>
        <v>0</v>
      </c>
      <c r="BG556" s="152">
        <f>IF(N556="zákl. přenesená",J556,0)</f>
        <v>0</v>
      </c>
      <c r="BH556" s="152">
        <f>IF(N556="sníž. přenesená",J556,0)</f>
        <v>0</v>
      </c>
      <c r="BI556" s="152">
        <f>IF(N556="nulová",J556,0)</f>
        <v>0</v>
      </c>
      <c r="BJ556" s="17" t="s">
        <v>21</v>
      </c>
      <c r="BK556" s="152">
        <f>ROUND(I556*H556,1)</f>
        <v>0</v>
      </c>
      <c r="BL556" s="17" t="s">
        <v>219</v>
      </c>
      <c r="BM556" s="151" t="s">
        <v>720</v>
      </c>
    </row>
    <row r="557" spans="2:51" s="12" customFormat="1" ht="11.25">
      <c r="B557" s="153"/>
      <c r="D557" s="154" t="s">
        <v>323</v>
      </c>
      <c r="E557" s="155" t="s">
        <v>1</v>
      </c>
      <c r="F557" s="156" t="s">
        <v>1406</v>
      </c>
      <c r="H557" s="155" t="s">
        <v>1</v>
      </c>
      <c r="I557" s="157"/>
      <c r="L557" s="153"/>
      <c r="M557" s="158"/>
      <c r="T557" s="159"/>
      <c r="AT557" s="155" t="s">
        <v>323</v>
      </c>
      <c r="AU557" s="155" t="s">
        <v>88</v>
      </c>
      <c r="AV557" s="12" t="s">
        <v>21</v>
      </c>
      <c r="AW557" s="12" t="s">
        <v>35</v>
      </c>
      <c r="AX557" s="12" t="s">
        <v>79</v>
      </c>
      <c r="AY557" s="155" t="s">
        <v>317</v>
      </c>
    </row>
    <row r="558" spans="2:51" s="13" customFormat="1" ht="11.25">
      <c r="B558" s="160"/>
      <c r="D558" s="154" t="s">
        <v>323</v>
      </c>
      <c r="E558" s="161" t="s">
        <v>1</v>
      </c>
      <c r="F558" s="162" t="s">
        <v>721</v>
      </c>
      <c r="H558" s="163">
        <v>10.8</v>
      </c>
      <c r="I558" s="164"/>
      <c r="L558" s="160"/>
      <c r="M558" s="165"/>
      <c r="T558" s="166"/>
      <c r="AT558" s="161" t="s">
        <v>323</v>
      </c>
      <c r="AU558" s="161" t="s">
        <v>88</v>
      </c>
      <c r="AV558" s="13" t="s">
        <v>88</v>
      </c>
      <c r="AW558" s="13" t="s">
        <v>35</v>
      </c>
      <c r="AX558" s="13" t="s">
        <v>79</v>
      </c>
      <c r="AY558" s="161" t="s">
        <v>317</v>
      </c>
    </row>
    <row r="559" spans="2:51" s="12" customFormat="1" ht="11.25">
      <c r="B559" s="153"/>
      <c r="D559" s="154" t="s">
        <v>323</v>
      </c>
      <c r="E559" s="155" t="s">
        <v>1</v>
      </c>
      <c r="F559" s="156" t="s">
        <v>1407</v>
      </c>
      <c r="H559" s="155" t="s">
        <v>1</v>
      </c>
      <c r="I559" s="157"/>
      <c r="L559" s="153"/>
      <c r="M559" s="158"/>
      <c r="T559" s="159"/>
      <c r="AT559" s="155" t="s">
        <v>323</v>
      </c>
      <c r="AU559" s="155" t="s">
        <v>88</v>
      </c>
      <c r="AV559" s="12" t="s">
        <v>21</v>
      </c>
      <c r="AW559" s="12" t="s">
        <v>35</v>
      </c>
      <c r="AX559" s="12" t="s">
        <v>79</v>
      </c>
      <c r="AY559" s="155" t="s">
        <v>317</v>
      </c>
    </row>
    <row r="560" spans="2:51" s="13" customFormat="1" ht="11.25">
      <c r="B560" s="160"/>
      <c r="D560" s="154" t="s">
        <v>323</v>
      </c>
      <c r="E560" s="161" t="s">
        <v>1</v>
      </c>
      <c r="F560" s="162" t="s">
        <v>1408</v>
      </c>
      <c r="H560" s="163">
        <v>3.6</v>
      </c>
      <c r="I560" s="164"/>
      <c r="L560" s="160"/>
      <c r="M560" s="165"/>
      <c r="T560" s="166"/>
      <c r="AT560" s="161" t="s">
        <v>323</v>
      </c>
      <c r="AU560" s="161" t="s">
        <v>88</v>
      </c>
      <c r="AV560" s="13" t="s">
        <v>88</v>
      </c>
      <c r="AW560" s="13" t="s">
        <v>35</v>
      </c>
      <c r="AX560" s="13" t="s">
        <v>79</v>
      </c>
      <c r="AY560" s="161" t="s">
        <v>317</v>
      </c>
    </row>
    <row r="561" spans="2:51" s="15" customFormat="1" ht="11.25">
      <c r="B561" s="174"/>
      <c r="D561" s="154" t="s">
        <v>323</v>
      </c>
      <c r="E561" s="175" t="s">
        <v>1</v>
      </c>
      <c r="F561" s="176" t="s">
        <v>334</v>
      </c>
      <c r="H561" s="177">
        <v>14.4</v>
      </c>
      <c r="I561" s="178"/>
      <c r="L561" s="174"/>
      <c r="M561" s="179"/>
      <c r="T561" s="180"/>
      <c r="AT561" s="175" t="s">
        <v>323</v>
      </c>
      <c r="AU561" s="175" t="s">
        <v>88</v>
      </c>
      <c r="AV561" s="15" t="s">
        <v>219</v>
      </c>
      <c r="AW561" s="15" t="s">
        <v>35</v>
      </c>
      <c r="AX561" s="15" t="s">
        <v>21</v>
      </c>
      <c r="AY561" s="175" t="s">
        <v>317</v>
      </c>
    </row>
    <row r="562" spans="2:63" s="11" customFormat="1" ht="22.9" customHeight="1">
      <c r="B562" s="127"/>
      <c r="D562" s="128" t="s">
        <v>78</v>
      </c>
      <c r="E562" s="137" t="s">
        <v>26</v>
      </c>
      <c r="F562" s="137" t="s">
        <v>722</v>
      </c>
      <c r="I562" s="130"/>
      <c r="J562" s="138">
        <f>BK562</f>
        <v>0</v>
      </c>
      <c r="L562" s="127"/>
      <c r="M562" s="132"/>
      <c r="P562" s="133">
        <f>SUM(P563:P615)</f>
        <v>0</v>
      </c>
      <c r="R562" s="133">
        <f>SUM(R563:R615)</f>
        <v>196.103975</v>
      </c>
      <c r="T562" s="134">
        <f>SUM(T563:T615)</f>
        <v>0</v>
      </c>
      <c r="AR562" s="128" t="s">
        <v>21</v>
      </c>
      <c r="AT562" s="135" t="s">
        <v>78</v>
      </c>
      <c r="AU562" s="135" t="s">
        <v>21</v>
      </c>
      <c r="AY562" s="128" t="s">
        <v>317</v>
      </c>
      <c r="BK562" s="136">
        <f>SUM(BK563:BK615)</f>
        <v>0</v>
      </c>
    </row>
    <row r="563" spans="2:65" s="1" customFormat="1" ht="24.2" customHeight="1">
      <c r="B563" s="32"/>
      <c r="C563" s="139" t="s">
        <v>717</v>
      </c>
      <c r="D563" s="139" t="s">
        <v>319</v>
      </c>
      <c r="E563" s="140" t="s">
        <v>724</v>
      </c>
      <c r="F563" s="141" t="s">
        <v>725</v>
      </c>
      <c r="G563" s="142" t="s">
        <v>154</v>
      </c>
      <c r="H563" s="143">
        <v>98</v>
      </c>
      <c r="I563" s="144"/>
      <c r="J563" s="145">
        <f>ROUND(I563*H563,1)</f>
        <v>0</v>
      </c>
      <c r="K563" s="146"/>
      <c r="L563" s="32"/>
      <c r="M563" s="147" t="s">
        <v>1</v>
      </c>
      <c r="N563" s="148" t="s">
        <v>44</v>
      </c>
      <c r="P563" s="149">
        <f>O563*H563</f>
        <v>0</v>
      </c>
      <c r="Q563" s="149">
        <v>0.297</v>
      </c>
      <c r="R563" s="149">
        <f>Q563*H563</f>
        <v>29.105999999999998</v>
      </c>
      <c r="S563" s="149">
        <v>0</v>
      </c>
      <c r="T563" s="150">
        <f>S563*H563</f>
        <v>0</v>
      </c>
      <c r="AR563" s="151" t="s">
        <v>219</v>
      </c>
      <c r="AT563" s="151" t="s">
        <v>319</v>
      </c>
      <c r="AU563" s="151" t="s">
        <v>88</v>
      </c>
      <c r="AY563" s="17" t="s">
        <v>317</v>
      </c>
      <c r="BE563" s="152">
        <f>IF(N563="základní",J563,0)</f>
        <v>0</v>
      </c>
      <c r="BF563" s="152">
        <f>IF(N563="snížená",J563,0)</f>
        <v>0</v>
      </c>
      <c r="BG563" s="152">
        <f>IF(N563="zákl. přenesená",J563,0)</f>
        <v>0</v>
      </c>
      <c r="BH563" s="152">
        <f>IF(N563="sníž. přenesená",J563,0)</f>
        <v>0</v>
      </c>
      <c r="BI563" s="152">
        <f>IF(N563="nulová",J563,0)</f>
        <v>0</v>
      </c>
      <c r="BJ563" s="17" t="s">
        <v>21</v>
      </c>
      <c r="BK563" s="152">
        <f>ROUND(I563*H563,1)</f>
        <v>0</v>
      </c>
      <c r="BL563" s="17" t="s">
        <v>219</v>
      </c>
      <c r="BM563" s="151" t="s">
        <v>1409</v>
      </c>
    </row>
    <row r="564" spans="2:51" s="12" customFormat="1" ht="11.25">
      <c r="B564" s="153"/>
      <c r="D564" s="154" t="s">
        <v>323</v>
      </c>
      <c r="E564" s="155" t="s">
        <v>1</v>
      </c>
      <c r="F564" s="156" t="s">
        <v>348</v>
      </c>
      <c r="H564" s="155" t="s">
        <v>1</v>
      </c>
      <c r="I564" s="157"/>
      <c r="L564" s="153"/>
      <c r="M564" s="158"/>
      <c r="T564" s="159"/>
      <c r="AT564" s="155" t="s">
        <v>323</v>
      </c>
      <c r="AU564" s="155" t="s">
        <v>88</v>
      </c>
      <c r="AV564" s="12" t="s">
        <v>21</v>
      </c>
      <c r="AW564" s="12" t="s">
        <v>35</v>
      </c>
      <c r="AX564" s="12" t="s">
        <v>79</v>
      </c>
      <c r="AY564" s="155" t="s">
        <v>317</v>
      </c>
    </row>
    <row r="565" spans="2:51" s="13" customFormat="1" ht="11.25">
      <c r="B565" s="160"/>
      <c r="D565" s="154" t="s">
        <v>323</v>
      </c>
      <c r="E565" s="161" t="s">
        <v>1</v>
      </c>
      <c r="F565" s="162" t="s">
        <v>264</v>
      </c>
      <c r="H565" s="163">
        <v>89.5</v>
      </c>
      <c r="I565" s="164"/>
      <c r="L565" s="160"/>
      <c r="M565" s="165"/>
      <c r="T565" s="166"/>
      <c r="AT565" s="161" t="s">
        <v>323</v>
      </c>
      <c r="AU565" s="161" t="s">
        <v>88</v>
      </c>
      <c r="AV565" s="13" t="s">
        <v>88</v>
      </c>
      <c r="AW565" s="13" t="s">
        <v>35</v>
      </c>
      <c r="AX565" s="13" t="s">
        <v>79</v>
      </c>
      <c r="AY565" s="161" t="s">
        <v>317</v>
      </c>
    </row>
    <row r="566" spans="2:51" s="12" customFormat="1" ht="11.25">
      <c r="B566" s="153"/>
      <c r="D566" s="154" t="s">
        <v>323</v>
      </c>
      <c r="E566" s="155" t="s">
        <v>1</v>
      </c>
      <c r="F566" s="156" t="s">
        <v>727</v>
      </c>
      <c r="H566" s="155" t="s">
        <v>1</v>
      </c>
      <c r="I566" s="157"/>
      <c r="L566" s="153"/>
      <c r="M566" s="158"/>
      <c r="T566" s="159"/>
      <c r="AT566" s="155" t="s">
        <v>323</v>
      </c>
      <c r="AU566" s="155" t="s">
        <v>88</v>
      </c>
      <c r="AV566" s="12" t="s">
        <v>21</v>
      </c>
      <c r="AW566" s="12" t="s">
        <v>35</v>
      </c>
      <c r="AX566" s="12" t="s">
        <v>79</v>
      </c>
      <c r="AY566" s="155" t="s">
        <v>317</v>
      </c>
    </row>
    <row r="567" spans="2:51" s="13" customFormat="1" ht="11.25">
      <c r="B567" s="160"/>
      <c r="D567" s="154" t="s">
        <v>323</v>
      </c>
      <c r="E567" s="161" t="s">
        <v>1</v>
      </c>
      <c r="F567" s="162" t="s">
        <v>266</v>
      </c>
      <c r="H567" s="163">
        <v>8.5</v>
      </c>
      <c r="I567" s="164"/>
      <c r="L567" s="160"/>
      <c r="M567" s="165"/>
      <c r="T567" s="166"/>
      <c r="AT567" s="161" t="s">
        <v>323</v>
      </c>
      <c r="AU567" s="161" t="s">
        <v>88</v>
      </c>
      <c r="AV567" s="13" t="s">
        <v>88</v>
      </c>
      <c r="AW567" s="13" t="s">
        <v>35</v>
      </c>
      <c r="AX567" s="13" t="s">
        <v>79</v>
      </c>
      <c r="AY567" s="161" t="s">
        <v>317</v>
      </c>
    </row>
    <row r="568" spans="2:51" s="15" customFormat="1" ht="11.25">
      <c r="B568" s="174"/>
      <c r="D568" s="154" t="s">
        <v>323</v>
      </c>
      <c r="E568" s="175" t="s">
        <v>1</v>
      </c>
      <c r="F568" s="176" t="s">
        <v>334</v>
      </c>
      <c r="H568" s="177">
        <v>98</v>
      </c>
      <c r="I568" s="178"/>
      <c r="L568" s="174"/>
      <c r="M568" s="179"/>
      <c r="T568" s="180"/>
      <c r="AT568" s="175" t="s">
        <v>323</v>
      </c>
      <c r="AU568" s="175" t="s">
        <v>88</v>
      </c>
      <c r="AV568" s="15" t="s">
        <v>219</v>
      </c>
      <c r="AW568" s="15" t="s">
        <v>35</v>
      </c>
      <c r="AX568" s="15" t="s">
        <v>21</v>
      </c>
      <c r="AY568" s="175" t="s">
        <v>317</v>
      </c>
    </row>
    <row r="569" spans="2:65" s="1" customFormat="1" ht="24.2" customHeight="1">
      <c r="B569" s="32"/>
      <c r="C569" s="139" t="s">
        <v>723</v>
      </c>
      <c r="D569" s="139" t="s">
        <v>319</v>
      </c>
      <c r="E569" s="140" t="s">
        <v>729</v>
      </c>
      <c r="F569" s="141" t="s">
        <v>730</v>
      </c>
      <c r="G569" s="142" t="s">
        <v>154</v>
      </c>
      <c r="H569" s="143">
        <v>89.5</v>
      </c>
      <c r="I569" s="144"/>
      <c r="J569" s="145">
        <f>ROUND(I569*H569,1)</f>
        <v>0</v>
      </c>
      <c r="K569" s="146"/>
      <c r="L569" s="32"/>
      <c r="M569" s="147" t="s">
        <v>1</v>
      </c>
      <c r="N569" s="148" t="s">
        <v>44</v>
      </c>
      <c r="P569" s="149">
        <f>O569*H569</f>
        <v>0</v>
      </c>
      <c r="Q569" s="149">
        <v>0.23</v>
      </c>
      <c r="R569" s="149">
        <f>Q569*H569</f>
        <v>20.585</v>
      </c>
      <c r="S569" s="149">
        <v>0</v>
      </c>
      <c r="T569" s="150">
        <f>S569*H569</f>
        <v>0</v>
      </c>
      <c r="AR569" s="151" t="s">
        <v>219</v>
      </c>
      <c r="AT569" s="151" t="s">
        <v>319</v>
      </c>
      <c r="AU569" s="151" t="s">
        <v>88</v>
      </c>
      <c r="AY569" s="17" t="s">
        <v>317</v>
      </c>
      <c r="BE569" s="152">
        <f>IF(N569="základní",J569,0)</f>
        <v>0</v>
      </c>
      <c r="BF569" s="152">
        <f>IF(N569="snížená",J569,0)</f>
        <v>0</v>
      </c>
      <c r="BG569" s="152">
        <f>IF(N569="zákl. přenesená",J569,0)</f>
        <v>0</v>
      </c>
      <c r="BH569" s="152">
        <f>IF(N569="sníž. přenesená",J569,0)</f>
        <v>0</v>
      </c>
      <c r="BI569" s="152">
        <f>IF(N569="nulová",J569,0)</f>
        <v>0</v>
      </c>
      <c r="BJ569" s="17" t="s">
        <v>21</v>
      </c>
      <c r="BK569" s="152">
        <f>ROUND(I569*H569,1)</f>
        <v>0</v>
      </c>
      <c r="BL569" s="17" t="s">
        <v>219</v>
      </c>
      <c r="BM569" s="151" t="s">
        <v>1410</v>
      </c>
    </row>
    <row r="570" spans="2:51" s="12" customFormat="1" ht="11.25">
      <c r="B570" s="153"/>
      <c r="D570" s="154" t="s">
        <v>323</v>
      </c>
      <c r="E570" s="155" t="s">
        <v>1</v>
      </c>
      <c r="F570" s="156" t="s">
        <v>732</v>
      </c>
      <c r="H570" s="155" t="s">
        <v>1</v>
      </c>
      <c r="I570" s="157"/>
      <c r="L570" s="153"/>
      <c r="M570" s="158"/>
      <c r="T570" s="159"/>
      <c r="AT570" s="155" t="s">
        <v>323</v>
      </c>
      <c r="AU570" s="155" t="s">
        <v>88</v>
      </c>
      <c r="AV570" s="12" t="s">
        <v>21</v>
      </c>
      <c r="AW570" s="12" t="s">
        <v>35</v>
      </c>
      <c r="AX570" s="12" t="s">
        <v>79</v>
      </c>
      <c r="AY570" s="155" t="s">
        <v>317</v>
      </c>
    </row>
    <row r="571" spans="2:51" s="13" customFormat="1" ht="11.25">
      <c r="B571" s="160"/>
      <c r="D571" s="154" t="s">
        <v>323</v>
      </c>
      <c r="E571" s="161" t="s">
        <v>1</v>
      </c>
      <c r="F571" s="162" t="s">
        <v>186</v>
      </c>
      <c r="H571" s="163">
        <v>89.5</v>
      </c>
      <c r="I571" s="164"/>
      <c r="L571" s="160"/>
      <c r="M571" s="165"/>
      <c r="T571" s="166"/>
      <c r="AT571" s="161" t="s">
        <v>323</v>
      </c>
      <c r="AU571" s="161" t="s">
        <v>88</v>
      </c>
      <c r="AV571" s="13" t="s">
        <v>88</v>
      </c>
      <c r="AW571" s="13" t="s">
        <v>35</v>
      </c>
      <c r="AX571" s="13" t="s">
        <v>79</v>
      </c>
      <c r="AY571" s="161" t="s">
        <v>317</v>
      </c>
    </row>
    <row r="572" spans="2:51" s="15" customFormat="1" ht="11.25">
      <c r="B572" s="174"/>
      <c r="D572" s="154" t="s">
        <v>323</v>
      </c>
      <c r="E572" s="175" t="s">
        <v>1</v>
      </c>
      <c r="F572" s="176" t="s">
        <v>334</v>
      </c>
      <c r="H572" s="177">
        <v>89.5</v>
      </c>
      <c r="I572" s="178"/>
      <c r="L572" s="174"/>
      <c r="M572" s="179"/>
      <c r="T572" s="180"/>
      <c r="AT572" s="175" t="s">
        <v>323</v>
      </c>
      <c r="AU572" s="175" t="s">
        <v>88</v>
      </c>
      <c r="AV572" s="15" t="s">
        <v>219</v>
      </c>
      <c r="AW572" s="15" t="s">
        <v>35</v>
      </c>
      <c r="AX572" s="15" t="s">
        <v>21</v>
      </c>
      <c r="AY572" s="175" t="s">
        <v>317</v>
      </c>
    </row>
    <row r="573" spans="2:65" s="1" customFormat="1" ht="24.2" customHeight="1">
      <c r="B573" s="32"/>
      <c r="C573" s="139" t="s">
        <v>728</v>
      </c>
      <c r="D573" s="139" t="s">
        <v>319</v>
      </c>
      <c r="E573" s="140" t="s">
        <v>734</v>
      </c>
      <c r="F573" s="141" t="s">
        <v>735</v>
      </c>
      <c r="G573" s="142" t="s">
        <v>154</v>
      </c>
      <c r="H573" s="143">
        <v>197.255</v>
      </c>
      <c r="I573" s="144"/>
      <c r="J573" s="145">
        <f>ROUND(I573*H573,1)</f>
        <v>0</v>
      </c>
      <c r="K573" s="146"/>
      <c r="L573" s="32"/>
      <c r="M573" s="147" t="s">
        <v>1</v>
      </c>
      <c r="N573" s="148" t="s">
        <v>44</v>
      </c>
      <c r="P573" s="149">
        <f>O573*H573</f>
        <v>0</v>
      </c>
      <c r="Q573" s="149">
        <v>0.345</v>
      </c>
      <c r="R573" s="149">
        <f>Q573*H573</f>
        <v>68.05297499999999</v>
      </c>
      <c r="S573" s="149">
        <v>0</v>
      </c>
      <c r="T573" s="150">
        <f>S573*H573</f>
        <v>0</v>
      </c>
      <c r="AR573" s="151" t="s">
        <v>219</v>
      </c>
      <c r="AT573" s="151" t="s">
        <v>319</v>
      </c>
      <c r="AU573" s="151" t="s">
        <v>88</v>
      </c>
      <c r="AY573" s="17" t="s">
        <v>317</v>
      </c>
      <c r="BE573" s="152">
        <f>IF(N573="základní",J573,0)</f>
        <v>0</v>
      </c>
      <c r="BF573" s="152">
        <f>IF(N573="snížená",J573,0)</f>
        <v>0</v>
      </c>
      <c r="BG573" s="152">
        <f>IF(N573="zákl. přenesená",J573,0)</f>
        <v>0</v>
      </c>
      <c r="BH573" s="152">
        <f>IF(N573="sníž. přenesená",J573,0)</f>
        <v>0</v>
      </c>
      <c r="BI573" s="152">
        <f>IF(N573="nulová",J573,0)</f>
        <v>0</v>
      </c>
      <c r="BJ573" s="17" t="s">
        <v>21</v>
      </c>
      <c r="BK573" s="152">
        <f>ROUND(I573*H573,1)</f>
        <v>0</v>
      </c>
      <c r="BL573" s="17" t="s">
        <v>219</v>
      </c>
      <c r="BM573" s="151" t="s">
        <v>1411</v>
      </c>
    </row>
    <row r="574" spans="2:51" s="12" customFormat="1" ht="11.25">
      <c r="B574" s="153"/>
      <c r="D574" s="154" t="s">
        <v>323</v>
      </c>
      <c r="E574" s="155" t="s">
        <v>1</v>
      </c>
      <c r="F574" s="156" t="s">
        <v>324</v>
      </c>
      <c r="H574" s="155" t="s">
        <v>1</v>
      </c>
      <c r="I574" s="157"/>
      <c r="L574" s="153"/>
      <c r="M574" s="158"/>
      <c r="T574" s="159"/>
      <c r="AT574" s="155" t="s">
        <v>323</v>
      </c>
      <c r="AU574" s="155" t="s">
        <v>88</v>
      </c>
      <c r="AV574" s="12" t="s">
        <v>21</v>
      </c>
      <c r="AW574" s="12" t="s">
        <v>35</v>
      </c>
      <c r="AX574" s="12" t="s">
        <v>79</v>
      </c>
      <c r="AY574" s="155" t="s">
        <v>317</v>
      </c>
    </row>
    <row r="575" spans="2:51" s="13" customFormat="1" ht="11.25">
      <c r="B575" s="160"/>
      <c r="D575" s="154" t="s">
        <v>323</v>
      </c>
      <c r="E575" s="161" t="s">
        <v>1</v>
      </c>
      <c r="F575" s="162" t="s">
        <v>1412</v>
      </c>
      <c r="H575" s="163">
        <v>197.255</v>
      </c>
      <c r="I575" s="164"/>
      <c r="L575" s="160"/>
      <c r="M575" s="165"/>
      <c r="T575" s="166"/>
      <c r="AT575" s="161" t="s">
        <v>323</v>
      </c>
      <c r="AU575" s="161" t="s">
        <v>88</v>
      </c>
      <c r="AV575" s="13" t="s">
        <v>88</v>
      </c>
      <c r="AW575" s="13" t="s">
        <v>35</v>
      </c>
      <c r="AX575" s="13" t="s">
        <v>79</v>
      </c>
      <c r="AY575" s="161" t="s">
        <v>317</v>
      </c>
    </row>
    <row r="576" spans="2:51" s="15" customFormat="1" ht="11.25">
      <c r="B576" s="174"/>
      <c r="D576" s="154" t="s">
        <v>323</v>
      </c>
      <c r="E576" s="175" t="s">
        <v>1</v>
      </c>
      <c r="F576" s="176" t="s">
        <v>334</v>
      </c>
      <c r="H576" s="177">
        <v>197.255</v>
      </c>
      <c r="I576" s="178"/>
      <c r="L576" s="174"/>
      <c r="M576" s="179"/>
      <c r="T576" s="180"/>
      <c r="AT576" s="175" t="s">
        <v>323</v>
      </c>
      <c r="AU576" s="175" t="s">
        <v>88</v>
      </c>
      <c r="AV576" s="15" t="s">
        <v>219</v>
      </c>
      <c r="AW576" s="15" t="s">
        <v>35</v>
      </c>
      <c r="AX576" s="15" t="s">
        <v>21</v>
      </c>
      <c r="AY576" s="175" t="s">
        <v>317</v>
      </c>
    </row>
    <row r="577" spans="2:65" s="1" customFormat="1" ht="24.2" customHeight="1">
      <c r="B577" s="32"/>
      <c r="C577" s="139" t="s">
        <v>733</v>
      </c>
      <c r="D577" s="139" t="s">
        <v>319</v>
      </c>
      <c r="E577" s="140" t="s">
        <v>738</v>
      </c>
      <c r="F577" s="141" t="s">
        <v>739</v>
      </c>
      <c r="G577" s="142" t="s">
        <v>154</v>
      </c>
      <c r="H577" s="143">
        <v>98</v>
      </c>
      <c r="I577" s="144"/>
      <c r="J577" s="145">
        <f>ROUND(I577*H577,1)</f>
        <v>0</v>
      </c>
      <c r="K577" s="146"/>
      <c r="L577" s="32"/>
      <c r="M577" s="147" t="s">
        <v>1</v>
      </c>
      <c r="N577" s="148" t="s">
        <v>44</v>
      </c>
      <c r="P577" s="149">
        <f>O577*H577</f>
        <v>0</v>
      </c>
      <c r="Q577" s="149">
        <v>0.69</v>
      </c>
      <c r="R577" s="149">
        <f>Q577*H577</f>
        <v>67.61999999999999</v>
      </c>
      <c r="S577" s="149">
        <v>0</v>
      </c>
      <c r="T577" s="150">
        <f>S577*H577</f>
        <v>0</v>
      </c>
      <c r="AR577" s="151" t="s">
        <v>219</v>
      </c>
      <c r="AT577" s="151" t="s">
        <v>319</v>
      </c>
      <c r="AU577" s="151" t="s">
        <v>88</v>
      </c>
      <c r="AY577" s="17" t="s">
        <v>317</v>
      </c>
      <c r="BE577" s="152">
        <f>IF(N577="základní",J577,0)</f>
        <v>0</v>
      </c>
      <c r="BF577" s="152">
        <f>IF(N577="snížená",J577,0)</f>
        <v>0</v>
      </c>
      <c r="BG577" s="152">
        <f>IF(N577="zákl. přenesená",J577,0)</f>
        <v>0</v>
      </c>
      <c r="BH577" s="152">
        <f>IF(N577="sníž. přenesená",J577,0)</f>
        <v>0</v>
      </c>
      <c r="BI577" s="152">
        <f>IF(N577="nulová",J577,0)</f>
        <v>0</v>
      </c>
      <c r="BJ577" s="17" t="s">
        <v>21</v>
      </c>
      <c r="BK577" s="152">
        <f>ROUND(I577*H577,1)</f>
        <v>0</v>
      </c>
      <c r="BL577" s="17" t="s">
        <v>219</v>
      </c>
      <c r="BM577" s="151" t="s">
        <v>1413</v>
      </c>
    </row>
    <row r="578" spans="2:51" s="12" customFormat="1" ht="11.25">
      <c r="B578" s="153"/>
      <c r="D578" s="154" t="s">
        <v>323</v>
      </c>
      <c r="E578" s="155" t="s">
        <v>1</v>
      </c>
      <c r="F578" s="156" t="s">
        <v>348</v>
      </c>
      <c r="H578" s="155" t="s">
        <v>1</v>
      </c>
      <c r="I578" s="157"/>
      <c r="L578" s="153"/>
      <c r="M578" s="158"/>
      <c r="T578" s="159"/>
      <c r="AT578" s="155" t="s">
        <v>323</v>
      </c>
      <c r="AU578" s="155" t="s">
        <v>88</v>
      </c>
      <c r="AV578" s="12" t="s">
        <v>21</v>
      </c>
      <c r="AW578" s="12" t="s">
        <v>35</v>
      </c>
      <c r="AX578" s="12" t="s">
        <v>79</v>
      </c>
      <c r="AY578" s="155" t="s">
        <v>317</v>
      </c>
    </row>
    <row r="579" spans="2:51" s="13" customFormat="1" ht="11.25">
      <c r="B579" s="160"/>
      <c r="D579" s="154" t="s">
        <v>323</v>
      </c>
      <c r="E579" s="161" t="s">
        <v>1</v>
      </c>
      <c r="F579" s="162" t="s">
        <v>264</v>
      </c>
      <c r="H579" s="163">
        <v>89.5</v>
      </c>
      <c r="I579" s="164"/>
      <c r="L579" s="160"/>
      <c r="M579" s="165"/>
      <c r="T579" s="166"/>
      <c r="AT579" s="161" t="s">
        <v>323</v>
      </c>
      <c r="AU579" s="161" t="s">
        <v>88</v>
      </c>
      <c r="AV579" s="13" t="s">
        <v>88</v>
      </c>
      <c r="AW579" s="13" t="s">
        <v>35</v>
      </c>
      <c r="AX579" s="13" t="s">
        <v>79</v>
      </c>
      <c r="AY579" s="161" t="s">
        <v>317</v>
      </c>
    </row>
    <row r="580" spans="2:51" s="12" customFormat="1" ht="11.25">
      <c r="B580" s="153"/>
      <c r="D580" s="154" t="s">
        <v>323</v>
      </c>
      <c r="E580" s="155" t="s">
        <v>1</v>
      </c>
      <c r="F580" s="156" t="s">
        <v>727</v>
      </c>
      <c r="H580" s="155" t="s">
        <v>1</v>
      </c>
      <c r="I580" s="157"/>
      <c r="L580" s="153"/>
      <c r="M580" s="158"/>
      <c r="T580" s="159"/>
      <c r="AT580" s="155" t="s">
        <v>323</v>
      </c>
      <c r="AU580" s="155" t="s">
        <v>88</v>
      </c>
      <c r="AV580" s="12" t="s">
        <v>21</v>
      </c>
      <c r="AW580" s="12" t="s">
        <v>35</v>
      </c>
      <c r="AX580" s="12" t="s">
        <v>79</v>
      </c>
      <c r="AY580" s="155" t="s">
        <v>317</v>
      </c>
    </row>
    <row r="581" spans="2:51" s="13" customFormat="1" ht="11.25">
      <c r="B581" s="160"/>
      <c r="D581" s="154" t="s">
        <v>323</v>
      </c>
      <c r="E581" s="161" t="s">
        <v>1</v>
      </c>
      <c r="F581" s="162" t="s">
        <v>266</v>
      </c>
      <c r="H581" s="163">
        <v>8.5</v>
      </c>
      <c r="I581" s="164"/>
      <c r="L581" s="160"/>
      <c r="M581" s="165"/>
      <c r="T581" s="166"/>
      <c r="AT581" s="161" t="s">
        <v>323</v>
      </c>
      <c r="AU581" s="161" t="s">
        <v>88</v>
      </c>
      <c r="AV581" s="13" t="s">
        <v>88</v>
      </c>
      <c r="AW581" s="13" t="s">
        <v>35</v>
      </c>
      <c r="AX581" s="13" t="s">
        <v>79</v>
      </c>
      <c r="AY581" s="161" t="s">
        <v>317</v>
      </c>
    </row>
    <row r="582" spans="2:51" s="15" customFormat="1" ht="11.25">
      <c r="B582" s="174"/>
      <c r="D582" s="154" t="s">
        <v>323</v>
      </c>
      <c r="E582" s="175" t="s">
        <v>1</v>
      </c>
      <c r="F582" s="176" t="s">
        <v>334</v>
      </c>
      <c r="H582" s="177">
        <v>98</v>
      </c>
      <c r="I582" s="178"/>
      <c r="L582" s="174"/>
      <c r="M582" s="179"/>
      <c r="T582" s="180"/>
      <c r="AT582" s="175" t="s">
        <v>323</v>
      </c>
      <c r="AU582" s="175" t="s">
        <v>88</v>
      </c>
      <c r="AV582" s="15" t="s">
        <v>219</v>
      </c>
      <c r="AW582" s="15" t="s">
        <v>35</v>
      </c>
      <c r="AX582" s="15" t="s">
        <v>21</v>
      </c>
      <c r="AY582" s="175" t="s">
        <v>317</v>
      </c>
    </row>
    <row r="583" spans="2:65" s="1" customFormat="1" ht="16.5" customHeight="1">
      <c r="B583" s="32"/>
      <c r="C583" s="139" t="s">
        <v>737</v>
      </c>
      <c r="D583" s="139" t="s">
        <v>319</v>
      </c>
      <c r="E583" s="140" t="s">
        <v>742</v>
      </c>
      <c r="F583" s="141" t="s">
        <v>743</v>
      </c>
      <c r="G583" s="142" t="s">
        <v>154</v>
      </c>
      <c r="H583" s="143">
        <v>89.5</v>
      </c>
      <c r="I583" s="144"/>
      <c r="J583" s="145">
        <f>ROUND(I583*H583,1)</f>
        <v>0</v>
      </c>
      <c r="K583" s="146"/>
      <c r="L583" s="32"/>
      <c r="M583" s="147" t="s">
        <v>1</v>
      </c>
      <c r="N583" s="148" t="s">
        <v>44</v>
      </c>
      <c r="P583" s="149">
        <f>O583*H583</f>
        <v>0</v>
      </c>
      <c r="Q583" s="149">
        <v>0.12</v>
      </c>
      <c r="R583" s="149">
        <f>Q583*H583</f>
        <v>10.74</v>
      </c>
      <c r="S583" s="149">
        <v>0</v>
      </c>
      <c r="T583" s="150">
        <f>S583*H583</f>
        <v>0</v>
      </c>
      <c r="AR583" s="151" t="s">
        <v>219</v>
      </c>
      <c r="AT583" s="151" t="s">
        <v>319</v>
      </c>
      <c r="AU583" s="151" t="s">
        <v>88</v>
      </c>
      <c r="AY583" s="17" t="s">
        <v>317</v>
      </c>
      <c r="BE583" s="152">
        <f>IF(N583="základní",J583,0)</f>
        <v>0</v>
      </c>
      <c r="BF583" s="152">
        <f>IF(N583="snížená",J583,0)</f>
        <v>0</v>
      </c>
      <c r="BG583" s="152">
        <f>IF(N583="zákl. přenesená",J583,0)</f>
        <v>0</v>
      </c>
      <c r="BH583" s="152">
        <f>IF(N583="sníž. přenesená",J583,0)</f>
        <v>0</v>
      </c>
      <c r="BI583" s="152">
        <f>IF(N583="nulová",J583,0)</f>
        <v>0</v>
      </c>
      <c r="BJ583" s="17" t="s">
        <v>21</v>
      </c>
      <c r="BK583" s="152">
        <f>ROUND(I583*H583,1)</f>
        <v>0</v>
      </c>
      <c r="BL583" s="17" t="s">
        <v>219</v>
      </c>
      <c r="BM583" s="151" t="s">
        <v>1414</v>
      </c>
    </row>
    <row r="584" spans="2:51" s="12" customFormat="1" ht="11.25">
      <c r="B584" s="153"/>
      <c r="D584" s="154" t="s">
        <v>323</v>
      </c>
      <c r="E584" s="155" t="s">
        <v>1</v>
      </c>
      <c r="F584" s="156" t="s">
        <v>732</v>
      </c>
      <c r="H584" s="155" t="s">
        <v>1</v>
      </c>
      <c r="I584" s="157"/>
      <c r="L584" s="153"/>
      <c r="M584" s="158"/>
      <c r="T584" s="159"/>
      <c r="AT584" s="155" t="s">
        <v>323</v>
      </c>
      <c r="AU584" s="155" t="s">
        <v>88</v>
      </c>
      <c r="AV584" s="12" t="s">
        <v>21</v>
      </c>
      <c r="AW584" s="12" t="s">
        <v>35</v>
      </c>
      <c r="AX584" s="12" t="s">
        <v>79</v>
      </c>
      <c r="AY584" s="155" t="s">
        <v>317</v>
      </c>
    </row>
    <row r="585" spans="2:51" s="13" customFormat="1" ht="11.25">
      <c r="B585" s="160"/>
      <c r="D585" s="154" t="s">
        <v>323</v>
      </c>
      <c r="E585" s="161" t="s">
        <v>1</v>
      </c>
      <c r="F585" s="162" t="s">
        <v>1024</v>
      </c>
      <c r="H585" s="163">
        <v>89.5</v>
      </c>
      <c r="I585" s="164"/>
      <c r="L585" s="160"/>
      <c r="M585" s="165"/>
      <c r="T585" s="166"/>
      <c r="AT585" s="161" t="s">
        <v>323</v>
      </c>
      <c r="AU585" s="161" t="s">
        <v>88</v>
      </c>
      <c r="AV585" s="13" t="s">
        <v>88</v>
      </c>
      <c r="AW585" s="13" t="s">
        <v>35</v>
      </c>
      <c r="AX585" s="13" t="s">
        <v>79</v>
      </c>
      <c r="AY585" s="161" t="s">
        <v>317</v>
      </c>
    </row>
    <row r="586" spans="2:51" s="15" customFormat="1" ht="11.25">
      <c r="B586" s="174"/>
      <c r="D586" s="154" t="s">
        <v>323</v>
      </c>
      <c r="E586" s="175" t="s">
        <v>186</v>
      </c>
      <c r="F586" s="176" t="s">
        <v>334</v>
      </c>
      <c r="H586" s="177">
        <v>89.5</v>
      </c>
      <c r="I586" s="178"/>
      <c r="L586" s="174"/>
      <c r="M586" s="179"/>
      <c r="T586" s="180"/>
      <c r="AT586" s="175" t="s">
        <v>323</v>
      </c>
      <c r="AU586" s="175" t="s">
        <v>88</v>
      </c>
      <c r="AV586" s="15" t="s">
        <v>219</v>
      </c>
      <c r="AW586" s="15" t="s">
        <v>35</v>
      </c>
      <c r="AX586" s="15" t="s">
        <v>21</v>
      </c>
      <c r="AY586" s="175" t="s">
        <v>317</v>
      </c>
    </row>
    <row r="587" spans="2:65" s="1" customFormat="1" ht="24.2" customHeight="1">
      <c r="B587" s="32"/>
      <c r="C587" s="139" t="s">
        <v>741</v>
      </c>
      <c r="D587" s="139" t="s">
        <v>319</v>
      </c>
      <c r="E587" s="140" t="s">
        <v>746</v>
      </c>
      <c r="F587" s="141" t="s">
        <v>747</v>
      </c>
      <c r="G587" s="142" t="s">
        <v>154</v>
      </c>
      <c r="H587" s="143">
        <v>98</v>
      </c>
      <c r="I587" s="144"/>
      <c r="J587" s="145">
        <f>ROUND(I587*H587,1)</f>
        <v>0</v>
      </c>
      <c r="K587" s="146"/>
      <c r="L587" s="32"/>
      <c r="M587" s="147" t="s">
        <v>1</v>
      </c>
      <c r="N587" s="148" t="s">
        <v>44</v>
      </c>
      <c r="P587" s="149">
        <f>O587*H587</f>
        <v>0</v>
      </c>
      <c r="Q587" s="149">
        <v>0</v>
      </c>
      <c r="R587" s="149">
        <f>Q587*H587</f>
        <v>0</v>
      </c>
      <c r="S587" s="149">
        <v>0</v>
      </c>
      <c r="T587" s="150">
        <f>S587*H587</f>
        <v>0</v>
      </c>
      <c r="AR587" s="151" t="s">
        <v>219</v>
      </c>
      <c r="AT587" s="151" t="s">
        <v>319</v>
      </c>
      <c r="AU587" s="151" t="s">
        <v>88</v>
      </c>
      <c r="AY587" s="17" t="s">
        <v>317</v>
      </c>
      <c r="BE587" s="152">
        <f>IF(N587="základní",J587,0)</f>
        <v>0</v>
      </c>
      <c r="BF587" s="152">
        <f>IF(N587="snížená",J587,0)</f>
        <v>0</v>
      </c>
      <c r="BG587" s="152">
        <f>IF(N587="zákl. přenesená",J587,0)</f>
        <v>0</v>
      </c>
      <c r="BH587" s="152">
        <f>IF(N587="sníž. přenesená",J587,0)</f>
        <v>0</v>
      </c>
      <c r="BI587" s="152">
        <f>IF(N587="nulová",J587,0)</f>
        <v>0</v>
      </c>
      <c r="BJ587" s="17" t="s">
        <v>21</v>
      </c>
      <c r="BK587" s="152">
        <f>ROUND(I587*H587,1)</f>
        <v>0</v>
      </c>
      <c r="BL587" s="17" t="s">
        <v>219</v>
      </c>
      <c r="BM587" s="151" t="s">
        <v>1415</v>
      </c>
    </row>
    <row r="588" spans="2:51" s="12" customFormat="1" ht="11.25">
      <c r="B588" s="153"/>
      <c r="D588" s="154" t="s">
        <v>323</v>
      </c>
      <c r="E588" s="155" t="s">
        <v>1</v>
      </c>
      <c r="F588" s="156" t="s">
        <v>348</v>
      </c>
      <c r="H588" s="155" t="s">
        <v>1</v>
      </c>
      <c r="I588" s="157"/>
      <c r="L588" s="153"/>
      <c r="M588" s="158"/>
      <c r="T588" s="159"/>
      <c r="AT588" s="155" t="s">
        <v>323</v>
      </c>
      <c r="AU588" s="155" t="s">
        <v>88</v>
      </c>
      <c r="AV588" s="12" t="s">
        <v>21</v>
      </c>
      <c r="AW588" s="12" t="s">
        <v>35</v>
      </c>
      <c r="AX588" s="12" t="s">
        <v>79</v>
      </c>
      <c r="AY588" s="155" t="s">
        <v>317</v>
      </c>
    </row>
    <row r="589" spans="2:51" s="13" customFormat="1" ht="11.25">
      <c r="B589" s="160"/>
      <c r="D589" s="154" t="s">
        <v>323</v>
      </c>
      <c r="E589" s="161" t="s">
        <v>1</v>
      </c>
      <c r="F589" s="162" t="s">
        <v>1024</v>
      </c>
      <c r="H589" s="163">
        <v>89.5</v>
      </c>
      <c r="I589" s="164"/>
      <c r="L589" s="160"/>
      <c r="M589" s="165"/>
      <c r="T589" s="166"/>
      <c r="AT589" s="161" t="s">
        <v>323</v>
      </c>
      <c r="AU589" s="161" t="s">
        <v>88</v>
      </c>
      <c r="AV589" s="13" t="s">
        <v>88</v>
      </c>
      <c r="AW589" s="13" t="s">
        <v>35</v>
      </c>
      <c r="AX589" s="13" t="s">
        <v>79</v>
      </c>
      <c r="AY589" s="161" t="s">
        <v>317</v>
      </c>
    </row>
    <row r="590" spans="2:51" s="12" customFormat="1" ht="11.25">
      <c r="B590" s="153"/>
      <c r="D590" s="154" t="s">
        <v>323</v>
      </c>
      <c r="E590" s="155" t="s">
        <v>1</v>
      </c>
      <c r="F590" s="156" t="s">
        <v>727</v>
      </c>
      <c r="H590" s="155" t="s">
        <v>1</v>
      </c>
      <c r="I590" s="157"/>
      <c r="L590" s="153"/>
      <c r="M590" s="158"/>
      <c r="T590" s="159"/>
      <c r="AT590" s="155" t="s">
        <v>323</v>
      </c>
      <c r="AU590" s="155" t="s">
        <v>88</v>
      </c>
      <c r="AV590" s="12" t="s">
        <v>21</v>
      </c>
      <c r="AW590" s="12" t="s">
        <v>35</v>
      </c>
      <c r="AX590" s="12" t="s">
        <v>79</v>
      </c>
      <c r="AY590" s="155" t="s">
        <v>317</v>
      </c>
    </row>
    <row r="591" spans="2:51" s="13" customFormat="1" ht="11.25">
      <c r="B591" s="160"/>
      <c r="D591" s="154" t="s">
        <v>323</v>
      </c>
      <c r="E591" s="161" t="s">
        <v>1</v>
      </c>
      <c r="F591" s="162" t="s">
        <v>1216</v>
      </c>
      <c r="H591" s="163">
        <v>8.5</v>
      </c>
      <c r="I591" s="164"/>
      <c r="L591" s="160"/>
      <c r="M591" s="165"/>
      <c r="T591" s="166"/>
      <c r="AT591" s="161" t="s">
        <v>323</v>
      </c>
      <c r="AU591" s="161" t="s">
        <v>88</v>
      </c>
      <c r="AV591" s="13" t="s">
        <v>88</v>
      </c>
      <c r="AW591" s="13" t="s">
        <v>35</v>
      </c>
      <c r="AX591" s="13" t="s">
        <v>79</v>
      </c>
      <c r="AY591" s="161" t="s">
        <v>317</v>
      </c>
    </row>
    <row r="592" spans="2:51" s="15" customFormat="1" ht="11.25">
      <c r="B592" s="174"/>
      <c r="D592" s="154" t="s">
        <v>323</v>
      </c>
      <c r="E592" s="175" t="s">
        <v>1</v>
      </c>
      <c r="F592" s="176" t="s">
        <v>334</v>
      </c>
      <c r="H592" s="177">
        <v>98</v>
      </c>
      <c r="I592" s="178"/>
      <c r="L592" s="174"/>
      <c r="M592" s="179"/>
      <c r="T592" s="180"/>
      <c r="AT592" s="175" t="s">
        <v>323</v>
      </c>
      <c r="AU592" s="175" t="s">
        <v>88</v>
      </c>
      <c r="AV592" s="15" t="s">
        <v>219</v>
      </c>
      <c r="AW592" s="15" t="s">
        <v>35</v>
      </c>
      <c r="AX592" s="15" t="s">
        <v>21</v>
      </c>
      <c r="AY592" s="175" t="s">
        <v>317</v>
      </c>
    </row>
    <row r="593" spans="2:65" s="1" customFormat="1" ht="24.2" customHeight="1">
      <c r="B593" s="32"/>
      <c r="C593" s="139" t="s">
        <v>745</v>
      </c>
      <c r="D593" s="139" t="s">
        <v>319</v>
      </c>
      <c r="E593" s="140" t="s">
        <v>751</v>
      </c>
      <c r="F593" s="141" t="s">
        <v>752</v>
      </c>
      <c r="G593" s="142" t="s">
        <v>154</v>
      </c>
      <c r="H593" s="143">
        <v>266.64</v>
      </c>
      <c r="I593" s="144"/>
      <c r="J593" s="145">
        <f>ROUND(I593*H593,1)</f>
        <v>0</v>
      </c>
      <c r="K593" s="146"/>
      <c r="L593" s="32"/>
      <c r="M593" s="147" t="s">
        <v>1</v>
      </c>
      <c r="N593" s="148" t="s">
        <v>44</v>
      </c>
      <c r="P593" s="149">
        <f>O593*H593</f>
        <v>0</v>
      </c>
      <c r="Q593" s="149">
        <v>0</v>
      </c>
      <c r="R593" s="149">
        <f>Q593*H593</f>
        <v>0</v>
      </c>
      <c r="S593" s="149">
        <v>0</v>
      </c>
      <c r="T593" s="150">
        <f>S593*H593</f>
        <v>0</v>
      </c>
      <c r="AR593" s="151" t="s">
        <v>219</v>
      </c>
      <c r="AT593" s="151" t="s">
        <v>319</v>
      </c>
      <c r="AU593" s="151" t="s">
        <v>88</v>
      </c>
      <c r="AY593" s="17" t="s">
        <v>317</v>
      </c>
      <c r="BE593" s="152">
        <f>IF(N593="základní",J593,0)</f>
        <v>0</v>
      </c>
      <c r="BF593" s="152">
        <f>IF(N593="snížená",J593,0)</f>
        <v>0</v>
      </c>
      <c r="BG593" s="152">
        <f>IF(N593="zákl. přenesená",J593,0)</f>
        <v>0</v>
      </c>
      <c r="BH593" s="152">
        <f>IF(N593="sníž. přenesená",J593,0)</f>
        <v>0</v>
      </c>
      <c r="BI593" s="152">
        <f>IF(N593="nulová",J593,0)</f>
        <v>0</v>
      </c>
      <c r="BJ593" s="17" t="s">
        <v>21</v>
      </c>
      <c r="BK593" s="152">
        <f>ROUND(I593*H593,1)</f>
        <v>0</v>
      </c>
      <c r="BL593" s="17" t="s">
        <v>219</v>
      </c>
      <c r="BM593" s="151" t="s">
        <v>1416</v>
      </c>
    </row>
    <row r="594" spans="2:51" s="12" customFormat="1" ht="11.25">
      <c r="B594" s="153"/>
      <c r="D594" s="154" t="s">
        <v>323</v>
      </c>
      <c r="E594" s="155" t="s">
        <v>1</v>
      </c>
      <c r="F594" s="156" t="s">
        <v>348</v>
      </c>
      <c r="H594" s="155" t="s">
        <v>1</v>
      </c>
      <c r="I594" s="157"/>
      <c r="L594" s="153"/>
      <c r="M594" s="158"/>
      <c r="T594" s="159"/>
      <c r="AT594" s="155" t="s">
        <v>323</v>
      </c>
      <c r="AU594" s="155" t="s">
        <v>88</v>
      </c>
      <c r="AV594" s="12" t="s">
        <v>21</v>
      </c>
      <c r="AW594" s="12" t="s">
        <v>35</v>
      </c>
      <c r="AX594" s="12" t="s">
        <v>79</v>
      </c>
      <c r="AY594" s="155" t="s">
        <v>317</v>
      </c>
    </row>
    <row r="595" spans="2:51" s="13" customFormat="1" ht="11.25">
      <c r="B595" s="160"/>
      <c r="D595" s="154" t="s">
        <v>323</v>
      </c>
      <c r="E595" s="161" t="s">
        <v>1</v>
      </c>
      <c r="F595" s="162" t="s">
        <v>1417</v>
      </c>
      <c r="H595" s="163">
        <v>249.5</v>
      </c>
      <c r="I595" s="164"/>
      <c r="L595" s="160"/>
      <c r="M595" s="165"/>
      <c r="T595" s="166"/>
      <c r="AT595" s="161" t="s">
        <v>323</v>
      </c>
      <c r="AU595" s="161" t="s">
        <v>88</v>
      </c>
      <c r="AV595" s="13" t="s">
        <v>88</v>
      </c>
      <c r="AW595" s="13" t="s">
        <v>35</v>
      </c>
      <c r="AX595" s="13" t="s">
        <v>79</v>
      </c>
      <c r="AY595" s="161" t="s">
        <v>317</v>
      </c>
    </row>
    <row r="596" spans="2:51" s="12" customFormat="1" ht="11.25">
      <c r="B596" s="153"/>
      <c r="D596" s="154" t="s">
        <v>323</v>
      </c>
      <c r="E596" s="155" t="s">
        <v>1</v>
      </c>
      <c r="F596" s="156" t="s">
        <v>727</v>
      </c>
      <c r="H596" s="155" t="s">
        <v>1</v>
      </c>
      <c r="I596" s="157"/>
      <c r="L596" s="153"/>
      <c r="M596" s="158"/>
      <c r="T596" s="159"/>
      <c r="AT596" s="155" t="s">
        <v>323</v>
      </c>
      <c r="AU596" s="155" t="s">
        <v>88</v>
      </c>
      <c r="AV596" s="12" t="s">
        <v>21</v>
      </c>
      <c r="AW596" s="12" t="s">
        <v>35</v>
      </c>
      <c r="AX596" s="12" t="s">
        <v>79</v>
      </c>
      <c r="AY596" s="155" t="s">
        <v>317</v>
      </c>
    </row>
    <row r="597" spans="2:51" s="13" customFormat="1" ht="11.25">
      <c r="B597" s="160"/>
      <c r="D597" s="154" t="s">
        <v>323</v>
      </c>
      <c r="E597" s="161" t="s">
        <v>1</v>
      </c>
      <c r="F597" s="162" t="s">
        <v>1418</v>
      </c>
      <c r="H597" s="163">
        <v>3.2</v>
      </c>
      <c r="I597" s="164"/>
      <c r="L597" s="160"/>
      <c r="M597" s="165"/>
      <c r="T597" s="166"/>
      <c r="AT597" s="161" t="s">
        <v>323</v>
      </c>
      <c r="AU597" s="161" t="s">
        <v>88</v>
      </c>
      <c r="AV597" s="13" t="s">
        <v>88</v>
      </c>
      <c r="AW597" s="13" t="s">
        <v>35</v>
      </c>
      <c r="AX597" s="13" t="s">
        <v>79</v>
      </c>
      <c r="AY597" s="161" t="s">
        <v>317</v>
      </c>
    </row>
    <row r="598" spans="2:51" s="13" customFormat="1" ht="11.25">
      <c r="B598" s="160"/>
      <c r="D598" s="154" t="s">
        <v>323</v>
      </c>
      <c r="E598" s="161" t="s">
        <v>1</v>
      </c>
      <c r="F598" s="162" t="s">
        <v>1419</v>
      </c>
      <c r="H598" s="163">
        <v>13.94</v>
      </c>
      <c r="I598" s="164"/>
      <c r="L598" s="160"/>
      <c r="M598" s="165"/>
      <c r="T598" s="166"/>
      <c r="AT598" s="161" t="s">
        <v>323</v>
      </c>
      <c r="AU598" s="161" t="s">
        <v>88</v>
      </c>
      <c r="AV598" s="13" t="s">
        <v>88</v>
      </c>
      <c r="AW598" s="13" t="s">
        <v>35</v>
      </c>
      <c r="AX598" s="13" t="s">
        <v>79</v>
      </c>
      <c r="AY598" s="161" t="s">
        <v>317</v>
      </c>
    </row>
    <row r="599" spans="2:51" s="15" customFormat="1" ht="11.25">
      <c r="B599" s="174"/>
      <c r="D599" s="154" t="s">
        <v>323</v>
      </c>
      <c r="E599" s="175" t="s">
        <v>1</v>
      </c>
      <c r="F599" s="176" t="s">
        <v>334</v>
      </c>
      <c r="H599" s="177">
        <v>266.64</v>
      </c>
      <c r="I599" s="178"/>
      <c r="L599" s="174"/>
      <c r="M599" s="179"/>
      <c r="T599" s="180"/>
      <c r="AT599" s="175" t="s">
        <v>323</v>
      </c>
      <c r="AU599" s="175" t="s">
        <v>88</v>
      </c>
      <c r="AV599" s="15" t="s">
        <v>219</v>
      </c>
      <c r="AW599" s="15" t="s">
        <v>35</v>
      </c>
      <c r="AX599" s="15" t="s">
        <v>21</v>
      </c>
      <c r="AY599" s="175" t="s">
        <v>317</v>
      </c>
    </row>
    <row r="600" spans="2:65" s="1" customFormat="1" ht="24.2" customHeight="1">
      <c r="B600" s="32"/>
      <c r="C600" s="139" t="s">
        <v>750</v>
      </c>
      <c r="D600" s="139" t="s">
        <v>319</v>
      </c>
      <c r="E600" s="140" t="s">
        <v>757</v>
      </c>
      <c r="F600" s="141" t="s">
        <v>758</v>
      </c>
      <c r="G600" s="142" t="s">
        <v>154</v>
      </c>
      <c r="H600" s="143">
        <v>89.5</v>
      </c>
      <c r="I600" s="144"/>
      <c r="J600" s="145">
        <f>ROUND(I600*H600,1)</f>
        <v>0</v>
      </c>
      <c r="K600" s="146"/>
      <c r="L600" s="32"/>
      <c r="M600" s="147" t="s">
        <v>1</v>
      </c>
      <c r="N600" s="148" t="s">
        <v>44</v>
      </c>
      <c r="P600" s="149">
        <f>O600*H600</f>
        <v>0</v>
      </c>
      <c r="Q600" s="149">
        <v>0</v>
      </c>
      <c r="R600" s="149">
        <f>Q600*H600</f>
        <v>0</v>
      </c>
      <c r="S600" s="149">
        <v>0</v>
      </c>
      <c r="T600" s="150">
        <f>S600*H600</f>
        <v>0</v>
      </c>
      <c r="AR600" s="151" t="s">
        <v>219</v>
      </c>
      <c r="AT600" s="151" t="s">
        <v>319</v>
      </c>
      <c r="AU600" s="151" t="s">
        <v>88</v>
      </c>
      <c r="AY600" s="17" t="s">
        <v>317</v>
      </c>
      <c r="BE600" s="152">
        <f>IF(N600="základní",J600,0)</f>
        <v>0</v>
      </c>
      <c r="BF600" s="152">
        <f>IF(N600="snížená",J600,0)</f>
        <v>0</v>
      </c>
      <c r="BG600" s="152">
        <f>IF(N600="zákl. přenesená",J600,0)</f>
        <v>0</v>
      </c>
      <c r="BH600" s="152">
        <f>IF(N600="sníž. přenesená",J600,0)</f>
        <v>0</v>
      </c>
      <c r="BI600" s="152">
        <f>IF(N600="nulová",J600,0)</f>
        <v>0</v>
      </c>
      <c r="BJ600" s="17" t="s">
        <v>21</v>
      </c>
      <c r="BK600" s="152">
        <f>ROUND(I600*H600,1)</f>
        <v>0</v>
      </c>
      <c r="BL600" s="17" t="s">
        <v>219</v>
      </c>
      <c r="BM600" s="151" t="s">
        <v>1420</v>
      </c>
    </row>
    <row r="601" spans="2:51" s="12" customFormat="1" ht="11.25">
      <c r="B601" s="153"/>
      <c r="D601" s="154" t="s">
        <v>323</v>
      </c>
      <c r="E601" s="155" t="s">
        <v>1</v>
      </c>
      <c r="F601" s="156" t="s">
        <v>348</v>
      </c>
      <c r="H601" s="155" t="s">
        <v>1</v>
      </c>
      <c r="I601" s="157"/>
      <c r="L601" s="153"/>
      <c r="M601" s="158"/>
      <c r="T601" s="159"/>
      <c r="AT601" s="155" t="s">
        <v>323</v>
      </c>
      <c r="AU601" s="155" t="s">
        <v>88</v>
      </c>
      <c r="AV601" s="12" t="s">
        <v>21</v>
      </c>
      <c r="AW601" s="12" t="s">
        <v>35</v>
      </c>
      <c r="AX601" s="12" t="s">
        <v>79</v>
      </c>
      <c r="AY601" s="155" t="s">
        <v>317</v>
      </c>
    </row>
    <row r="602" spans="2:51" s="13" customFormat="1" ht="11.25">
      <c r="B602" s="160"/>
      <c r="D602" s="154" t="s">
        <v>323</v>
      </c>
      <c r="E602" s="161" t="s">
        <v>1</v>
      </c>
      <c r="F602" s="162" t="s">
        <v>1024</v>
      </c>
      <c r="H602" s="163">
        <v>89.5</v>
      </c>
      <c r="I602" s="164"/>
      <c r="L602" s="160"/>
      <c r="M602" s="165"/>
      <c r="T602" s="166"/>
      <c r="AT602" s="161" t="s">
        <v>323</v>
      </c>
      <c r="AU602" s="161" t="s">
        <v>88</v>
      </c>
      <c r="AV602" s="13" t="s">
        <v>88</v>
      </c>
      <c r="AW602" s="13" t="s">
        <v>35</v>
      </c>
      <c r="AX602" s="13" t="s">
        <v>79</v>
      </c>
      <c r="AY602" s="161" t="s">
        <v>317</v>
      </c>
    </row>
    <row r="603" spans="2:51" s="15" customFormat="1" ht="11.25">
      <c r="B603" s="174"/>
      <c r="D603" s="154" t="s">
        <v>323</v>
      </c>
      <c r="E603" s="175" t="s">
        <v>1</v>
      </c>
      <c r="F603" s="176" t="s">
        <v>334</v>
      </c>
      <c r="H603" s="177">
        <v>89.5</v>
      </c>
      <c r="I603" s="178"/>
      <c r="L603" s="174"/>
      <c r="M603" s="179"/>
      <c r="T603" s="180"/>
      <c r="AT603" s="175" t="s">
        <v>323</v>
      </c>
      <c r="AU603" s="175" t="s">
        <v>88</v>
      </c>
      <c r="AV603" s="15" t="s">
        <v>219</v>
      </c>
      <c r="AW603" s="15" t="s">
        <v>35</v>
      </c>
      <c r="AX603" s="15" t="s">
        <v>21</v>
      </c>
      <c r="AY603" s="175" t="s">
        <v>317</v>
      </c>
    </row>
    <row r="604" spans="2:65" s="1" customFormat="1" ht="24.2" customHeight="1">
      <c r="B604" s="32"/>
      <c r="C604" s="139" t="s">
        <v>756</v>
      </c>
      <c r="D604" s="139" t="s">
        <v>319</v>
      </c>
      <c r="E604" s="140" t="s">
        <v>761</v>
      </c>
      <c r="F604" s="141" t="s">
        <v>762</v>
      </c>
      <c r="G604" s="142" t="s">
        <v>154</v>
      </c>
      <c r="H604" s="143">
        <v>17.14</v>
      </c>
      <c r="I604" s="144"/>
      <c r="J604" s="145">
        <f>ROUND(I604*H604,1)</f>
        <v>0</v>
      </c>
      <c r="K604" s="146"/>
      <c r="L604" s="32"/>
      <c r="M604" s="147" t="s">
        <v>1</v>
      </c>
      <c r="N604" s="148" t="s">
        <v>44</v>
      </c>
      <c r="P604" s="149">
        <f>O604*H604</f>
        <v>0</v>
      </c>
      <c r="Q604" s="149">
        <v>0</v>
      </c>
      <c r="R604" s="149">
        <f>Q604*H604</f>
        <v>0</v>
      </c>
      <c r="S604" s="149">
        <v>0</v>
      </c>
      <c r="T604" s="150">
        <f>S604*H604</f>
        <v>0</v>
      </c>
      <c r="AR604" s="151" t="s">
        <v>219</v>
      </c>
      <c r="AT604" s="151" t="s">
        <v>319</v>
      </c>
      <c r="AU604" s="151" t="s">
        <v>88</v>
      </c>
      <c r="AY604" s="17" t="s">
        <v>317</v>
      </c>
      <c r="BE604" s="152">
        <f>IF(N604="základní",J604,0)</f>
        <v>0</v>
      </c>
      <c r="BF604" s="152">
        <f>IF(N604="snížená",J604,0)</f>
        <v>0</v>
      </c>
      <c r="BG604" s="152">
        <f>IF(N604="zákl. přenesená",J604,0)</f>
        <v>0</v>
      </c>
      <c r="BH604" s="152">
        <f>IF(N604="sníž. přenesená",J604,0)</f>
        <v>0</v>
      </c>
      <c r="BI604" s="152">
        <f>IF(N604="nulová",J604,0)</f>
        <v>0</v>
      </c>
      <c r="BJ604" s="17" t="s">
        <v>21</v>
      </c>
      <c r="BK604" s="152">
        <f>ROUND(I604*H604,1)</f>
        <v>0</v>
      </c>
      <c r="BL604" s="17" t="s">
        <v>219</v>
      </c>
      <c r="BM604" s="151" t="s">
        <v>1421</v>
      </c>
    </row>
    <row r="605" spans="2:51" s="12" customFormat="1" ht="11.25">
      <c r="B605" s="153"/>
      <c r="D605" s="154" t="s">
        <v>323</v>
      </c>
      <c r="E605" s="155" t="s">
        <v>1</v>
      </c>
      <c r="F605" s="156" t="s">
        <v>727</v>
      </c>
      <c r="H605" s="155" t="s">
        <v>1</v>
      </c>
      <c r="I605" s="157"/>
      <c r="L605" s="153"/>
      <c r="M605" s="158"/>
      <c r="T605" s="159"/>
      <c r="AT605" s="155" t="s">
        <v>323</v>
      </c>
      <c r="AU605" s="155" t="s">
        <v>88</v>
      </c>
      <c r="AV605" s="12" t="s">
        <v>21</v>
      </c>
      <c r="AW605" s="12" t="s">
        <v>35</v>
      </c>
      <c r="AX605" s="12" t="s">
        <v>79</v>
      </c>
      <c r="AY605" s="155" t="s">
        <v>317</v>
      </c>
    </row>
    <row r="606" spans="2:51" s="13" customFormat="1" ht="11.25">
      <c r="B606" s="160"/>
      <c r="D606" s="154" t="s">
        <v>323</v>
      </c>
      <c r="E606" s="161" t="s">
        <v>1</v>
      </c>
      <c r="F606" s="162" t="s">
        <v>1216</v>
      </c>
      <c r="H606" s="163">
        <v>8.5</v>
      </c>
      <c r="I606" s="164"/>
      <c r="L606" s="160"/>
      <c r="M606" s="165"/>
      <c r="T606" s="166"/>
      <c r="AT606" s="161" t="s">
        <v>323</v>
      </c>
      <c r="AU606" s="161" t="s">
        <v>88</v>
      </c>
      <c r="AV606" s="13" t="s">
        <v>88</v>
      </c>
      <c r="AW606" s="13" t="s">
        <v>35</v>
      </c>
      <c r="AX606" s="13" t="s">
        <v>79</v>
      </c>
      <c r="AY606" s="161" t="s">
        <v>317</v>
      </c>
    </row>
    <row r="607" spans="2:51" s="13" customFormat="1" ht="11.25">
      <c r="B607" s="160"/>
      <c r="D607" s="154" t="s">
        <v>323</v>
      </c>
      <c r="E607" s="161" t="s">
        <v>1</v>
      </c>
      <c r="F607" s="162" t="s">
        <v>1422</v>
      </c>
      <c r="H607" s="163">
        <v>8.64</v>
      </c>
      <c r="I607" s="164"/>
      <c r="L607" s="160"/>
      <c r="M607" s="165"/>
      <c r="T607" s="166"/>
      <c r="AT607" s="161" t="s">
        <v>323</v>
      </c>
      <c r="AU607" s="161" t="s">
        <v>88</v>
      </c>
      <c r="AV607" s="13" t="s">
        <v>88</v>
      </c>
      <c r="AW607" s="13" t="s">
        <v>35</v>
      </c>
      <c r="AX607" s="13" t="s">
        <v>79</v>
      </c>
      <c r="AY607" s="161" t="s">
        <v>317</v>
      </c>
    </row>
    <row r="608" spans="2:51" s="15" customFormat="1" ht="11.25">
      <c r="B608" s="174"/>
      <c r="D608" s="154" t="s">
        <v>323</v>
      </c>
      <c r="E608" s="175" t="s">
        <v>1</v>
      </c>
      <c r="F608" s="176" t="s">
        <v>334</v>
      </c>
      <c r="H608" s="177">
        <v>17.14</v>
      </c>
      <c r="I608" s="178"/>
      <c r="L608" s="174"/>
      <c r="M608" s="179"/>
      <c r="T608" s="180"/>
      <c r="AT608" s="175" t="s">
        <v>323</v>
      </c>
      <c r="AU608" s="175" t="s">
        <v>88</v>
      </c>
      <c r="AV608" s="15" t="s">
        <v>219</v>
      </c>
      <c r="AW608" s="15" t="s">
        <v>35</v>
      </c>
      <c r="AX608" s="15" t="s">
        <v>21</v>
      </c>
      <c r="AY608" s="175" t="s">
        <v>317</v>
      </c>
    </row>
    <row r="609" spans="2:65" s="1" customFormat="1" ht="33" customHeight="1">
      <c r="B609" s="32"/>
      <c r="C609" s="139" t="s">
        <v>760</v>
      </c>
      <c r="D609" s="139" t="s">
        <v>319</v>
      </c>
      <c r="E609" s="140" t="s">
        <v>765</v>
      </c>
      <c r="F609" s="141" t="s">
        <v>766</v>
      </c>
      <c r="G609" s="142" t="s">
        <v>154</v>
      </c>
      <c r="H609" s="143">
        <v>266.64</v>
      </c>
      <c r="I609" s="144"/>
      <c r="J609" s="145">
        <f>ROUND(I609*H609,1)</f>
        <v>0</v>
      </c>
      <c r="K609" s="146"/>
      <c r="L609" s="32"/>
      <c r="M609" s="147" t="s">
        <v>1</v>
      </c>
      <c r="N609" s="148" t="s">
        <v>44</v>
      </c>
      <c r="P609" s="149">
        <f>O609*H609</f>
        <v>0</v>
      </c>
      <c r="Q609" s="149">
        <v>0</v>
      </c>
      <c r="R609" s="149">
        <f>Q609*H609</f>
        <v>0</v>
      </c>
      <c r="S609" s="149">
        <v>0</v>
      </c>
      <c r="T609" s="150">
        <f>S609*H609</f>
        <v>0</v>
      </c>
      <c r="AR609" s="151" t="s">
        <v>219</v>
      </c>
      <c r="AT609" s="151" t="s">
        <v>319</v>
      </c>
      <c r="AU609" s="151" t="s">
        <v>88</v>
      </c>
      <c r="AY609" s="17" t="s">
        <v>317</v>
      </c>
      <c r="BE609" s="152">
        <f>IF(N609="základní",J609,0)</f>
        <v>0</v>
      </c>
      <c r="BF609" s="152">
        <f>IF(N609="snížená",J609,0)</f>
        <v>0</v>
      </c>
      <c r="BG609" s="152">
        <f>IF(N609="zákl. přenesená",J609,0)</f>
        <v>0</v>
      </c>
      <c r="BH609" s="152">
        <f>IF(N609="sníž. přenesená",J609,0)</f>
        <v>0</v>
      </c>
      <c r="BI609" s="152">
        <f>IF(N609="nulová",J609,0)</f>
        <v>0</v>
      </c>
      <c r="BJ609" s="17" t="s">
        <v>21</v>
      </c>
      <c r="BK609" s="152">
        <f>ROUND(I609*H609,1)</f>
        <v>0</v>
      </c>
      <c r="BL609" s="17" t="s">
        <v>219</v>
      </c>
      <c r="BM609" s="151" t="s">
        <v>1423</v>
      </c>
    </row>
    <row r="610" spans="2:51" s="12" customFormat="1" ht="11.25">
      <c r="B610" s="153"/>
      <c r="D610" s="154" t="s">
        <v>323</v>
      </c>
      <c r="E610" s="155" t="s">
        <v>1</v>
      </c>
      <c r="F610" s="156" t="s">
        <v>348</v>
      </c>
      <c r="H610" s="155" t="s">
        <v>1</v>
      </c>
      <c r="I610" s="157"/>
      <c r="L610" s="153"/>
      <c r="M610" s="158"/>
      <c r="T610" s="159"/>
      <c r="AT610" s="155" t="s">
        <v>323</v>
      </c>
      <c r="AU610" s="155" t="s">
        <v>88</v>
      </c>
      <c r="AV610" s="12" t="s">
        <v>21</v>
      </c>
      <c r="AW610" s="12" t="s">
        <v>35</v>
      </c>
      <c r="AX610" s="12" t="s">
        <v>79</v>
      </c>
      <c r="AY610" s="155" t="s">
        <v>317</v>
      </c>
    </row>
    <row r="611" spans="2:51" s="13" customFormat="1" ht="11.25">
      <c r="B611" s="160"/>
      <c r="D611" s="154" t="s">
        <v>323</v>
      </c>
      <c r="E611" s="161" t="s">
        <v>1</v>
      </c>
      <c r="F611" s="162" t="s">
        <v>1417</v>
      </c>
      <c r="H611" s="163">
        <v>249.5</v>
      </c>
      <c r="I611" s="164"/>
      <c r="L611" s="160"/>
      <c r="M611" s="165"/>
      <c r="T611" s="166"/>
      <c r="AT611" s="161" t="s">
        <v>323</v>
      </c>
      <c r="AU611" s="161" t="s">
        <v>88</v>
      </c>
      <c r="AV611" s="13" t="s">
        <v>88</v>
      </c>
      <c r="AW611" s="13" t="s">
        <v>35</v>
      </c>
      <c r="AX611" s="13" t="s">
        <v>79</v>
      </c>
      <c r="AY611" s="161" t="s">
        <v>317</v>
      </c>
    </row>
    <row r="612" spans="2:51" s="12" customFormat="1" ht="11.25">
      <c r="B612" s="153"/>
      <c r="D612" s="154" t="s">
        <v>323</v>
      </c>
      <c r="E612" s="155" t="s">
        <v>1</v>
      </c>
      <c r="F612" s="156" t="s">
        <v>727</v>
      </c>
      <c r="H612" s="155" t="s">
        <v>1</v>
      </c>
      <c r="I612" s="157"/>
      <c r="L612" s="153"/>
      <c r="M612" s="158"/>
      <c r="T612" s="159"/>
      <c r="AT612" s="155" t="s">
        <v>323</v>
      </c>
      <c r="AU612" s="155" t="s">
        <v>88</v>
      </c>
      <c r="AV612" s="12" t="s">
        <v>21</v>
      </c>
      <c r="AW612" s="12" t="s">
        <v>35</v>
      </c>
      <c r="AX612" s="12" t="s">
        <v>79</v>
      </c>
      <c r="AY612" s="155" t="s">
        <v>317</v>
      </c>
    </row>
    <row r="613" spans="2:51" s="13" customFormat="1" ht="11.25">
      <c r="B613" s="160"/>
      <c r="D613" s="154" t="s">
        <v>323</v>
      </c>
      <c r="E613" s="161" t="s">
        <v>1</v>
      </c>
      <c r="F613" s="162" t="s">
        <v>1418</v>
      </c>
      <c r="H613" s="163">
        <v>3.2</v>
      </c>
      <c r="I613" s="164"/>
      <c r="L613" s="160"/>
      <c r="M613" s="165"/>
      <c r="T613" s="166"/>
      <c r="AT613" s="161" t="s">
        <v>323</v>
      </c>
      <c r="AU613" s="161" t="s">
        <v>88</v>
      </c>
      <c r="AV613" s="13" t="s">
        <v>88</v>
      </c>
      <c r="AW613" s="13" t="s">
        <v>35</v>
      </c>
      <c r="AX613" s="13" t="s">
        <v>79</v>
      </c>
      <c r="AY613" s="161" t="s">
        <v>317</v>
      </c>
    </row>
    <row r="614" spans="2:51" s="13" customFormat="1" ht="11.25">
      <c r="B614" s="160"/>
      <c r="D614" s="154" t="s">
        <v>323</v>
      </c>
      <c r="E614" s="161" t="s">
        <v>1</v>
      </c>
      <c r="F614" s="162" t="s">
        <v>1419</v>
      </c>
      <c r="H614" s="163">
        <v>13.94</v>
      </c>
      <c r="I614" s="164"/>
      <c r="L614" s="160"/>
      <c r="M614" s="165"/>
      <c r="T614" s="166"/>
      <c r="AT614" s="161" t="s">
        <v>323</v>
      </c>
      <c r="AU614" s="161" t="s">
        <v>88</v>
      </c>
      <c r="AV614" s="13" t="s">
        <v>88</v>
      </c>
      <c r="AW614" s="13" t="s">
        <v>35</v>
      </c>
      <c r="AX614" s="13" t="s">
        <v>79</v>
      </c>
      <c r="AY614" s="161" t="s">
        <v>317</v>
      </c>
    </row>
    <row r="615" spans="2:51" s="15" customFormat="1" ht="11.25">
      <c r="B615" s="174"/>
      <c r="D615" s="154" t="s">
        <v>323</v>
      </c>
      <c r="E615" s="175" t="s">
        <v>1</v>
      </c>
      <c r="F615" s="176" t="s">
        <v>334</v>
      </c>
      <c r="H615" s="177">
        <v>266.64</v>
      </c>
      <c r="I615" s="178"/>
      <c r="L615" s="174"/>
      <c r="M615" s="179"/>
      <c r="T615" s="180"/>
      <c r="AT615" s="175" t="s">
        <v>323</v>
      </c>
      <c r="AU615" s="175" t="s">
        <v>88</v>
      </c>
      <c r="AV615" s="15" t="s">
        <v>219</v>
      </c>
      <c r="AW615" s="15" t="s">
        <v>35</v>
      </c>
      <c r="AX615" s="15" t="s">
        <v>21</v>
      </c>
      <c r="AY615" s="175" t="s">
        <v>317</v>
      </c>
    </row>
    <row r="616" spans="2:63" s="11" customFormat="1" ht="22.9" customHeight="1">
      <c r="B616" s="127"/>
      <c r="D616" s="128" t="s">
        <v>78</v>
      </c>
      <c r="E616" s="137" t="s">
        <v>252</v>
      </c>
      <c r="F616" s="137" t="s">
        <v>769</v>
      </c>
      <c r="I616" s="130"/>
      <c r="J616" s="138">
        <f>BK616</f>
        <v>0</v>
      </c>
      <c r="L616" s="127"/>
      <c r="M616" s="132"/>
      <c r="P616" s="133">
        <f>SUM(P617:P1014)</f>
        <v>0</v>
      </c>
      <c r="R616" s="133">
        <f>SUM(R617:R1014)</f>
        <v>129.65730624999998</v>
      </c>
      <c r="T616" s="134">
        <f>SUM(T617:T1014)</f>
        <v>0</v>
      </c>
      <c r="AR616" s="128" t="s">
        <v>21</v>
      </c>
      <c r="AT616" s="135" t="s">
        <v>78</v>
      </c>
      <c r="AU616" s="135" t="s">
        <v>21</v>
      </c>
      <c r="AY616" s="128" t="s">
        <v>317</v>
      </c>
      <c r="BK616" s="136">
        <f>SUM(BK617:BK1014)</f>
        <v>0</v>
      </c>
    </row>
    <row r="617" spans="2:65" s="1" customFormat="1" ht="24.2" customHeight="1">
      <c r="B617" s="32"/>
      <c r="C617" s="139" t="s">
        <v>764</v>
      </c>
      <c r="D617" s="139" t="s">
        <v>319</v>
      </c>
      <c r="E617" s="140" t="s">
        <v>1424</v>
      </c>
      <c r="F617" s="141" t="s">
        <v>1425</v>
      </c>
      <c r="G617" s="142" t="s">
        <v>506</v>
      </c>
      <c r="H617" s="143">
        <v>1</v>
      </c>
      <c r="I617" s="144"/>
      <c r="J617" s="145">
        <f>ROUND(I617*H617,1)</f>
        <v>0</v>
      </c>
      <c r="K617" s="146"/>
      <c r="L617" s="32"/>
      <c r="M617" s="147" t="s">
        <v>1</v>
      </c>
      <c r="N617" s="148" t="s">
        <v>44</v>
      </c>
      <c r="P617" s="149">
        <f>O617*H617</f>
        <v>0</v>
      </c>
      <c r="Q617" s="149">
        <v>0</v>
      </c>
      <c r="R617" s="149">
        <f>Q617*H617</f>
        <v>0</v>
      </c>
      <c r="S617" s="149">
        <v>0</v>
      </c>
      <c r="T617" s="150">
        <f>S617*H617</f>
        <v>0</v>
      </c>
      <c r="AR617" s="151" t="s">
        <v>219</v>
      </c>
      <c r="AT617" s="151" t="s">
        <v>319</v>
      </c>
      <c r="AU617" s="151" t="s">
        <v>88</v>
      </c>
      <c r="AY617" s="17" t="s">
        <v>317</v>
      </c>
      <c r="BE617" s="152">
        <f>IF(N617="základní",J617,0)</f>
        <v>0</v>
      </c>
      <c r="BF617" s="152">
        <f>IF(N617="snížená",J617,0)</f>
        <v>0</v>
      </c>
      <c r="BG617" s="152">
        <f>IF(N617="zákl. přenesená",J617,0)</f>
        <v>0</v>
      </c>
      <c r="BH617" s="152">
        <f>IF(N617="sníž. přenesená",J617,0)</f>
        <v>0</v>
      </c>
      <c r="BI617" s="152">
        <f>IF(N617="nulová",J617,0)</f>
        <v>0</v>
      </c>
      <c r="BJ617" s="17" t="s">
        <v>21</v>
      </c>
      <c r="BK617" s="152">
        <f>ROUND(I617*H617,1)</f>
        <v>0</v>
      </c>
      <c r="BL617" s="17" t="s">
        <v>219</v>
      </c>
      <c r="BM617" s="151" t="s">
        <v>1426</v>
      </c>
    </row>
    <row r="618" spans="2:51" s="12" customFormat="1" ht="11.25">
      <c r="B618" s="153"/>
      <c r="D618" s="154" t="s">
        <v>323</v>
      </c>
      <c r="E618" s="155" t="s">
        <v>1</v>
      </c>
      <c r="F618" s="156" t="s">
        <v>1392</v>
      </c>
      <c r="H618" s="155" t="s">
        <v>1</v>
      </c>
      <c r="I618" s="157"/>
      <c r="L618" s="153"/>
      <c r="M618" s="158"/>
      <c r="T618" s="159"/>
      <c r="AT618" s="155" t="s">
        <v>323</v>
      </c>
      <c r="AU618" s="155" t="s">
        <v>88</v>
      </c>
      <c r="AV618" s="12" t="s">
        <v>21</v>
      </c>
      <c r="AW618" s="12" t="s">
        <v>35</v>
      </c>
      <c r="AX618" s="12" t="s">
        <v>79</v>
      </c>
      <c r="AY618" s="155" t="s">
        <v>317</v>
      </c>
    </row>
    <row r="619" spans="2:51" s="13" customFormat="1" ht="11.25">
      <c r="B619" s="160"/>
      <c r="D619" s="154" t="s">
        <v>323</v>
      </c>
      <c r="E619" s="161" t="s">
        <v>1</v>
      </c>
      <c r="F619" s="162" t="s">
        <v>21</v>
      </c>
      <c r="H619" s="163">
        <v>1</v>
      </c>
      <c r="I619" s="164"/>
      <c r="L619" s="160"/>
      <c r="M619" s="165"/>
      <c r="T619" s="166"/>
      <c r="AT619" s="161" t="s">
        <v>323</v>
      </c>
      <c r="AU619" s="161" t="s">
        <v>88</v>
      </c>
      <c r="AV619" s="13" t="s">
        <v>88</v>
      </c>
      <c r="AW619" s="13" t="s">
        <v>35</v>
      </c>
      <c r="AX619" s="13" t="s">
        <v>79</v>
      </c>
      <c r="AY619" s="161" t="s">
        <v>317</v>
      </c>
    </row>
    <row r="620" spans="2:51" s="15" customFormat="1" ht="11.25">
      <c r="B620" s="174"/>
      <c r="D620" s="154" t="s">
        <v>323</v>
      </c>
      <c r="E620" s="175" t="s">
        <v>1</v>
      </c>
      <c r="F620" s="176" t="s">
        <v>334</v>
      </c>
      <c r="H620" s="177">
        <v>1</v>
      </c>
      <c r="I620" s="178"/>
      <c r="L620" s="174"/>
      <c r="M620" s="179"/>
      <c r="T620" s="180"/>
      <c r="AT620" s="175" t="s">
        <v>323</v>
      </c>
      <c r="AU620" s="175" t="s">
        <v>88</v>
      </c>
      <c r="AV620" s="15" t="s">
        <v>219</v>
      </c>
      <c r="AW620" s="15" t="s">
        <v>35</v>
      </c>
      <c r="AX620" s="15" t="s">
        <v>21</v>
      </c>
      <c r="AY620" s="175" t="s">
        <v>317</v>
      </c>
    </row>
    <row r="621" spans="2:65" s="1" customFormat="1" ht="24.2" customHeight="1">
      <c r="B621" s="32"/>
      <c r="C621" s="139" t="s">
        <v>770</v>
      </c>
      <c r="D621" s="139" t="s">
        <v>319</v>
      </c>
      <c r="E621" s="140" t="s">
        <v>1427</v>
      </c>
      <c r="F621" s="141" t="s">
        <v>1428</v>
      </c>
      <c r="G621" s="142" t="s">
        <v>506</v>
      </c>
      <c r="H621" s="143">
        <v>30</v>
      </c>
      <c r="I621" s="144"/>
      <c r="J621" s="145">
        <f>ROUND(I621*H621,1)</f>
        <v>0</v>
      </c>
      <c r="K621" s="146"/>
      <c r="L621" s="32"/>
      <c r="M621" s="147" t="s">
        <v>1</v>
      </c>
      <c r="N621" s="148" t="s">
        <v>44</v>
      </c>
      <c r="P621" s="149">
        <f>O621*H621</f>
        <v>0</v>
      </c>
      <c r="Q621" s="149">
        <v>0.00167</v>
      </c>
      <c r="R621" s="149">
        <f>Q621*H621</f>
        <v>0.0501</v>
      </c>
      <c r="S621" s="149">
        <v>0</v>
      </c>
      <c r="T621" s="150">
        <f>S621*H621</f>
        <v>0</v>
      </c>
      <c r="AR621" s="151" t="s">
        <v>219</v>
      </c>
      <c r="AT621" s="151" t="s">
        <v>319</v>
      </c>
      <c r="AU621" s="151" t="s">
        <v>88</v>
      </c>
      <c r="AY621" s="17" t="s">
        <v>317</v>
      </c>
      <c r="BE621" s="152">
        <f>IF(N621="základní",J621,0)</f>
        <v>0</v>
      </c>
      <c r="BF621" s="152">
        <f>IF(N621="snížená",J621,0)</f>
        <v>0</v>
      </c>
      <c r="BG621" s="152">
        <f>IF(N621="zákl. přenesená",J621,0)</f>
        <v>0</v>
      </c>
      <c r="BH621" s="152">
        <f>IF(N621="sníž. přenesená",J621,0)</f>
        <v>0</v>
      </c>
      <c r="BI621" s="152">
        <f>IF(N621="nulová",J621,0)</f>
        <v>0</v>
      </c>
      <c r="BJ621" s="17" t="s">
        <v>21</v>
      </c>
      <c r="BK621" s="152">
        <f>ROUND(I621*H621,1)</f>
        <v>0</v>
      </c>
      <c r="BL621" s="17" t="s">
        <v>219</v>
      </c>
      <c r="BM621" s="151" t="s">
        <v>1429</v>
      </c>
    </row>
    <row r="622" spans="2:51" s="12" customFormat="1" ht="11.25">
      <c r="B622" s="153"/>
      <c r="D622" s="154" t="s">
        <v>323</v>
      </c>
      <c r="E622" s="155" t="s">
        <v>1</v>
      </c>
      <c r="F622" s="156" t="s">
        <v>1430</v>
      </c>
      <c r="H622" s="155" t="s">
        <v>1</v>
      </c>
      <c r="I622" s="157"/>
      <c r="L622" s="153"/>
      <c r="M622" s="158"/>
      <c r="T622" s="159"/>
      <c r="AT622" s="155" t="s">
        <v>323</v>
      </c>
      <c r="AU622" s="155" t="s">
        <v>88</v>
      </c>
      <c r="AV622" s="12" t="s">
        <v>21</v>
      </c>
      <c r="AW622" s="12" t="s">
        <v>35</v>
      </c>
      <c r="AX622" s="12" t="s">
        <v>79</v>
      </c>
      <c r="AY622" s="155" t="s">
        <v>317</v>
      </c>
    </row>
    <row r="623" spans="2:51" s="13" customFormat="1" ht="11.25">
      <c r="B623" s="160"/>
      <c r="D623" s="154" t="s">
        <v>323</v>
      </c>
      <c r="E623" s="161" t="s">
        <v>1</v>
      </c>
      <c r="F623" s="162" t="s">
        <v>1431</v>
      </c>
      <c r="H623" s="163">
        <v>14</v>
      </c>
      <c r="I623" s="164"/>
      <c r="L623" s="160"/>
      <c r="M623" s="165"/>
      <c r="T623" s="166"/>
      <c r="AT623" s="161" t="s">
        <v>323</v>
      </c>
      <c r="AU623" s="161" t="s">
        <v>88</v>
      </c>
      <c r="AV623" s="13" t="s">
        <v>88</v>
      </c>
      <c r="AW623" s="13" t="s">
        <v>35</v>
      </c>
      <c r="AX623" s="13" t="s">
        <v>79</v>
      </c>
      <c r="AY623" s="161" t="s">
        <v>317</v>
      </c>
    </row>
    <row r="624" spans="2:51" s="14" customFormat="1" ht="11.25">
      <c r="B624" s="167"/>
      <c r="D624" s="154" t="s">
        <v>323</v>
      </c>
      <c r="E624" s="168" t="s">
        <v>1076</v>
      </c>
      <c r="F624" s="169" t="s">
        <v>333</v>
      </c>
      <c r="H624" s="170">
        <v>14</v>
      </c>
      <c r="I624" s="171"/>
      <c r="L624" s="167"/>
      <c r="M624" s="172"/>
      <c r="T624" s="173"/>
      <c r="AT624" s="168" t="s">
        <v>323</v>
      </c>
      <c r="AU624" s="168" t="s">
        <v>88</v>
      </c>
      <c r="AV624" s="14" t="s">
        <v>190</v>
      </c>
      <c r="AW624" s="14" t="s">
        <v>35</v>
      </c>
      <c r="AX624" s="14" t="s">
        <v>79</v>
      </c>
      <c r="AY624" s="168" t="s">
        <v>317</v>
      </c>
    </row>
    <row r="625" spans="2:51" s="12" customFormat="1" ht="11.25">
      <c r="B625" s="153"/>
      <c r="D625" s="154" t="s">
        <v>323</v>
      </c>
      <c r="E625" s="155" t="s">
        <v>1</v>
      </c>
      <c r="F625" s="156" t="s">
        <v>1432</v>
      </c>
      <c r="H625" s="155" t="s">
        <v>1</v>
      </c>
      <c r="I625" s="157"/>
      <c r="L625" s="153"/>
      <c r="M625" s="158"/>
      <c r="T625" s="159"/>
      <c r="AT625" s="155" t="s">
        <v>323</v>
      </c>
      <c r="AU625" s="155" t="s">
        <v>88</v>
      </c>
      <c r="AV625" s="12" t="s">
        <v>21</v>
      </c>
      <c r="AW625" s="12" t="s">
        <v>35</v>
      </c>
      <c r="AX625" s="12" t="s">
        <v>79</v>
      </c>
      <c r="AY625" s="155" t="s">
        <v>317</v>
      </c>
    </row>
    <row r="626" spans="2:51" s="13" customFormat="1" ht="11.25">
      <c r="B626" s="160"/>
      <c r="D626" s="154" t="s">
        <v>323</v>
      </c>
      <c r="E626" s="161" t="s">
        <v>1</v>
      </c>
      <c r="F626" s="162" t="s">
        <v>1076</v>
      </c>
      <c r="H626" s="163">
        <v>14</v>
      </c>
      <c r="I626" s="164"/>
      <c r="L626" s="160"/>
      <c r="M626" s="165"/>
      <c r="T626" s="166"/>
      <c r="AT626" s="161" t="s">
        <v>323</v>
      </c>
      <c r="AU626" s="161" t="s">
        <v>88</v>
      </c>
      <c r="AV626" s="13" t="s">
        <v>88</v>
      </c>
      <c r="AW626" s="13" t="s">
        <v>35</v>
      </c>
      <c r="AX626" s="13" t="s">
        <v>79</v>
      </c>
      <c r="AY626" s="161" t="s">
        <v>317</v>
      </c>
    </row>
    <row r="627" spans="2:51" s="14" customFormat="1" ht="11.25">
      <c r="B627" s="167"/>
      <c r="D627" s="154" t="s">
        <v>323</v>
      </c>
      <c r="E627" s="168" t="s">
        <v>1080</v>
      </c>
      <c r="F627" s="169" t="s">
        <v>333</v>
      </c>
      <c r="H627" s="170">
        <v>14</v>
      </c>
      <c r="I627" s="171"/>
      <c r="L627" s="167"/>
      <c r="M627" s="172"/>
      <c r="T627" s="173"/>
      <c r="AT627" s="168" t="s">
        <v>323</v>
      </c>
      <c r="AU627" s="168" t="s">
        <v>88</v>
      </c>
      <c r="AV627" s="14" t="s">
        <v>190</v>
      </c>
      <c r="AW627" s="14" t="s">
        <v>35</v>
      </c>
      <c r="AX627" s="14" t="s">
        <v>79</v>
      </c>
      <c r="AY627" s="168" t="s">
        <v>317</v>
      </c>
    </row>
    <row r="628" spans="2:51" s="12" customFormat="1" ht="11.25">
      <c r="B628" s="153"/>
      <c r="D628" s="154" t="s">
        <v>323</v>
      </c>
      <c r="E628" s="155" t="s">
        <v>1</v>
      </c>
      <c r="F628" s="156" t="s">
        <v>1433</v>
      </c>
      <c r="H628" s="155" t="s">
        <v>1</v>
      </c>
      <c r="I628" s="157"/>
      <c r="L628" s="153"/>
      <c r="M628" s="158"/>
      <c r="T628" s="159"/>
      <c r="AT628" s="155" t="s">
        <v>323</v>
      </c>
      <c r="AU628" s="155" t="s">
        <v>88</v>
      </c>
      <c r="AV628" s="12" t="s">
        <v>21</v>
      </c>
      <c r="AW628" s="12" t="s">
        <v>35</v>
      </c>
      <c r="AX628" s="12" t="s">
        <v>79</v>
      </c>
      <c r="AY628" s="155" t="s">
        <v>317</v>
      </c>
    </row>
    <row r="629" spans="2:51" s="13" customFormat="1" ht="11.25">
      <c r="B629" s="160"/>
      <c r="D629" s="154" t="s">
        <v>323</v>
      </c>
      <c r="E629" s="161" t="s">
        <v>1</v>
      </c>
      <c r="F629" s="162" t="s">
        <v>1135</v>
      </c>
      <c r="H629" s="163">
        <v>2</v>
      </c>
      <c r="I629" s="164"/>
      <c r="L629" s="160"/>
      <c r="M629" s="165"/>
      <c r="T629" s="166"/>
      <c r="AT629" s="161" t="s">
        <v>323</v>
      </c>
      <c r="AU629" s="161" t="s">
        <v>88</v>
      </c>
      <c r="AV629" s="13" t="s">
        <v>88</v>
      </c>
      <c r="AW629" s="13" t="s">
        <v>35</v>
      </c>
      <c r="AX629" s="13" t="s">
        <v>79</v>
      </c>
      <c r="AY629" s="161" t="s">
        <v>317</v>
      </c>
    </row>
    <row r="630" spans="2:51" s="14" customFormat="1" ht="11.25">
      <c r="B630" s="167"/>
      <c r="D630" s="154" t="s">
        <v>323</v>
      </c>
      <c r="E630" s="168" t="s">
        <v>1082</v>
      </c>
      <c r="F630" s="169" t="s">
        <v>333</v>
      </c>
      <c r="H630" s="170">
        <v>2</v>
      </c>
      <c r="I630" s="171"/>
      <c r="L630" s="167"/>
      <c r="M630" s="172"/>
      <c r="T630" s="173"/>
      <c r="AT630" s="168" t="s">
        <v>323</v>
      </c>
      <c r="AU630" s="168" t="s">
        <v>88</v>
      </c>
      <c r="AV630" s="14" t="s">
        <v>190</v>
      </c>
      <c r="AW630" s="14" t="s">
        <v>35</v>
      </c>
      <c r="AX630" s="14" t="s">
        <v>79</v>
      </c>
      <c r="AY630" s="168" t="s">
        <v>317</v>
      </c>
    </row>
    <row r="631" spans="2:51" s="15" customFormat="1" ht="11.25">
      <c r="B631" s="174"/>
      <c r="D631" s="154" t="s">
        <v>323</v>
      </c>
      <c r="E631" s="175" t="s">
        <v>1</v>
      </c>
      <c r="F631" s="176" t="s">
        <v>334</v>
      </c>
      <c r="H631" s="177">
        <v>30</v>
      </c>
      <c r="I631" s="178"/>
      <c r="L631" s="174"/>
      <c r="M631" s="179"/>
      <c r="T631" s="180"/>
      <c r="AT631" s="175" t="s">
        <v>323</v>
      </c>
      <c r="AU631" s="175" t="s">
        <v>88</v>
      </c>
      <c r="AV631" s="15" t="s">
        <v>219</v>
      </c>
      <c r="AW631" s="15" t="s">
        <v>35</v>
      </c>
      <c r="AX631" s="15" t="s">
        <v>21</v>
      </c>
      <c r="AY631" s="175" t="s">
        <v>317</v>
      </c>
    </row>
    <row r="632" spans="2:65" s="1" customFormat="1" ht="24.2" customHeight="1">
      <c r="B632" s="32"/>
      <c r="C632" s="181" t="s">
        <v>774</v>
      </c>
      <c r="D632" s="181" t="s">
        <v>574</v>
      </c>
      <c r="E632" s="182" t="s">
        <v>1434</v>
      </c>
      <c r="F632" s="183" t="s">
        <v>1435</v>
      </c>
      <c r="G632" s="184" t="s">
        <v>506</v>
      </c>
      <c r="H632" s="185">
        <v>14</v>
      </c>
      <c r="I632" s="186"/>
      <c r="J632" s="187">
        <f>ROUND(I632*H632,1)</f>
        <v>0</v>
      </c>
      <c r="K632" s="188"/>
      <c r="L632" s="189"/>
      <c r="M632" s="190" t="s">
        <v>1</v>
      </c>
      <c r="N632" s="191" t="s">
        <v>44</v>
      </c>
      <c r="P632" s="149">
        <f>O632*H632</f>
        <v>0</v>
      </c>
      <c r="Q632" s="149">
        <v>0.0037</v>
      </c>
      <c r="R632" s="149">
        <f>Q632*H632</f>
        <v>0.0518</v>
      </c>
      <c r="S632" s="149">
        <v>0</v>
      </c>
      <c r="T632" s="150">
        <f>S632*H632</f>
        <v>0</v>
      </c>
      <c r="AR632" s="151" t="s">
        <v>252</v>
      </c>
      <c r="AT632" s="151" t="s">
        <v>574</v>
      </c>
      <c r="AU632" s="151" t="s">
        <v>88</v>
      </c>
      <c r="AY632" s="17" t="s">
        <v>317</v>
      </c>
      <c r="BE632" s="152">
        <f>IF(N632="základní",J632,0)</f>
        <v>0</v>
      </c>
      <c r="BF632" s="152">
        <f>IF(N632="snížená",J632,0)</f>
        <v>0</v>
      </c>
      <c r="BG632" s="152">
        <f>IF(N632="zákl. přenesená",J632,0)</f>
        <v>0</v>
      </c>
      <c r="BH632" s="152">
        <f>IF(N632="sníž. přenesená",J632,0)</f>
        <v>0</v>
      </c>
      <c r="BI632" s="152">
        <f>IF(N632="nulová",J632,0)</f>
        <v>0</v>
      </c>
      <c r="BJ632" s="17" t="s">
        <v>21</v>
      </c>
      <c r="BK632" s="152">
        <f>ROUND(I632*H632,1)</f>
        <v>0</v>
      </c>
      <c r="BL632" s="17" t="s">
        <v>219</v>
      </c>
      <c r="BM632" s="151" t="s">
        <v>1436</v>
      </c>
    </row>
    <row r="633" spans="2:51" s="13" customFormat="1" ht="11.25">
      <c r="B633" s="160"/>
      <c r="D633" s="154" t="s">
        <v>323</v>
      </c>
      <c r="E633" s="161" t="s">
        <v>1</v>
      </c>
      <c r="F633" s="162" t="s">
        <v>1076</v>
      </c>
      <c r="H633" s="163">
        <v>14</v>
      </c>
      <c r="I633" s="164"/>
      <c r="L633" s="160"/>
      <c r="M633" s="165"/>
      <c r="T633" s="166"/>
      <c r="AT633" s="161" t="s">
        <v>323</v>
      </c>
      <c r="AU633" s="161" t="s">
        <v>88</v>
      </c>
      <c r="AV633" s="13" t="s">
        <v>88</v>
      </c>
      <c r="AW633" s="13" t="s">
        <v>35</v>
      </c>
      <c r="AX633" s="13" t="s">
        <v>79</v>
      </c>
      <c r="AY633" s="161" t="s">
        <v>317</v>
      </c>
    </row>
    <row r="634" spans="2:51" s="15" customFormat="1" ht="11.25">
      <c r="B634" s="174"/>
      <c r="D634" s="154" t="s">
        <v>323</v>
      </c>
      <c r="E634" s="175" t="s">
        <v>1</v>
      </c>
      <c r="F634" s="176" t="s">
        <v>334</v>
      </c>
      <c r="H634" s="177">
        <v>14</v>
      </c>
      <c r="I634" s="178"/>
      <c r="L634" s="174"/>
      <c r="M634" s="179"/>
      <c r="T634" s="180"/>
      <c r="AT634" s="175" t="s">
        <v>323</v>
      </c>
      <c r="AU634" s="175" t="s">
        <v>88</v>
      </c>
      <c r="AV634" s="15" t="s">
        <v>219</v>
      </c>
      <c r="AW634" s="15" t="s">
        <v>35</v>
      </c>
      <c r="AX634" s="15" t="s">
        <v>21</v>
      </c>
      <c r="AY634" s="175" t="s">
        <v>317</v>
      </c>
    </row>
    <row r="635" spans="2:65" s="1" customFormat="1" ht="16.5" customHeight="1">
      <c r="B635" s="32"/>
      <c r="C635" s="181" t="s">
        <v>785</v>
      </c>
      <c r="D635" s="181" t="s">
        <v>574</v>
      </c>
      <c r="E635" s="182" t="s">
        <v>1437</v>
      </c>
      <c r="F635" s="183" t="s">
        <v>1438</v>
      </c>
      <c r="G635" s="184" t="s">
        <v>506</v>
      </c>
      <c r="H635" s="185">
        <v>14</v>
      </c>
      <c r="I635" s="186"/>
      <c r="J635" s="187">
        <f>ROUND(I635*H635,1)</f>
        <v>0</v>
      </c>
      <c r="K635" s="188"/>
      <c r="L635" s="189"/>
      <c r="M635" s="190" t="s">
        <v>1</v>
      </c>
      <c r="N635" s="191" t="s">
        <v>44</v>
      </c>
      <c r="P635" s="149">
        <f>O635*H635</f>
        <v>0</v>
      </c>
      <c r="Q635" s="149">
        <v>5E-05</v>
      </c>
      <c r="R635" s="149">
        <f>Q635*H635</f>
        <v>0.0007</v>
      </c>
      <c r="S635" s="149">
        <v>0</v>
      </c>
      <c r="T635" s="150">
        <f>S635*H635</f>
        <v>0</v>
      </c>
      <c r="AR635" s="151" t="s">
        <v>252</v>
      </c>
      <c r="AT635" s="151" t="s">
        <v>574</v>
      </c>
      <c r="AU635" s="151" t="s">
        <v>88</v>
      </c>
      <c r="AY635" s="17" t="s">
        <v>317</v>
      </c>
      <c r="BE635" s="152">
        <f>IF(N635="základní",J635,0)</f>
        <v>0</v>
      </c>
      <c r="BF635" s="152">
        <f>IF(N635="snížená",J635,0)</f>
        <v>0</v>
      </c>
      <c r="BG635" s="152">
        <f>IF(N635="zákl. přenesená",J635,0)</f>
        <v>0</v>
      </c>
      <c r="BH635" s="152">
        <f>IF(N635="sníž. přenesená",J635,0)</f>
        <v>0</v>
      </c>
      <c r="BI635" s="152">
        <f>IF(N635="nulová",J635,0)</f>
        <v>0</v>
      </c>
      <c r="BJ635" s="17" t="s">
        <v>21</v>
      </c>
      <c r="BK635" s="152">
        <f>ROUND(I635*H635,1)</f>
        <v>0</v>
      </c>
      <c r="BL635" s="17" t="s">
        <v>219</v>
      </c>
      <c r="BM635" s="151" t="s">
        <v>1439</v>
      </c>
    </row>
    <row r="636" spans="2:51" s="13" customFormat="1" ht="11.25">
      <c r="B636" s="160"/>
      <c r="D636" s="154" t="s">
        <v>323</v>
      </c>
      <c r="E636" s="161" t="s">
        <v>1</v>
      </c>
      <c r="F636" s="162" t="s">
        <v>1080</v>
      </c>
      <c r="H636" s="163">
        <v>14</v>
      </c>
      <c r="I636" s="164"/>
      <c r="L636" s="160"/>
      <c r="M636" s="165"/>
      <c r="T636" s="166"/>
      <c r="AT636" s="161" t="s">
        <v>323</v>
      </c>
      <c r="AU636" s="161" t="s">
        <v>88</v>
      </c>
      <c r="AV636" s="13" t="s">
        <v>88</v>
      </c>
      <c r="AW636" s="13" t="s">
        <v>35</v>
      </c>
      <c r="AX636" s="13" t="s">
        <v>79</v>
      </c>
      <c r="AY636" s="161" t="s">
        <v>317</v>
      </c>
    </row>
    <row r="637" spans="2:51" s="15" customFormat="1" ht="11.25">
      <c r="B637" s="174"/>
      <c r="D637" s="154" t="s">
        <v>323</v>
      </c>
      <c r="E637" s="175" t="s">
        <v>1</v>
      </c>
      <c r="F637" s="176" t="s">
        <v>334</v>
      </c>
      <c r="H637" s="177">
        <v>14</v>
      </c>
      <c r="I637" s="178"/>
      <c r="L637" s="174"/>
      <c r="M637" s="179"/>
      <c r="T637" s="180"/>
      <c r="AT637" s="175" t="s">
        <v>323</v>
      </c>
      <c r="AU637" s="175" t="s">
        <v>88</v>
      </c>
      <c r="AV637" s="15" t="s">
        <v>219</v>
      </c>
      <c r="AW637" s="15" t="s">
        <v>35</v>
      </c>
      <c r="AX637" s="15" t="s">
        <v>21</v>
      </c>
      <c r="AY637" s="175" t="s">
        <v>317</v>
      </c>
    </row>
    <row r="638" spans="2:65" s="1" customFormat="1" ht="16.5" customHeight="1">
      <c r="B638" s="32"/>
      <c r="C638" s="181" t="s">
        <v>789</v>
      </c>
      <c r="D638" s="181" t="s">
        <v>574</v>
      </c>
      <c r="E638" s="182" t="s">
        <v>1440</v>
      </c>
      <c r="F638" s="183" t="s">
        <v>1441</v>
      </c>
      <c r="G638" s="184" t="s">
        <v>506</v>
      </c>
      <c r="H638" s="185">
        <v>2</v>
      </c>
      <c r="I638" s="186"/>
      <c r="J638" s="187">
        <f>ROUND(I638*H638,1)</f>
        <v>0</v>
      </c>
      <c r="K638" s="188"/>
      <c r="L638" s="189"/>
      <c r="M638" s="190" t="s">
        <v>1</v>
      </c>
      <c r="N638" s="191" t="s">
        <v>44</v>
      </c>
      <c r="P638" s="149">
        <f>O638*H638</f>
        <v>0</v>
      </c>
      <c r="Q638" s="149">
        <v>0.013</v>
      </c>
      <c r="R638" s="149">
        <f>Q638*H638</f>
        <v>0.026</v>
      </c>
      <c r="S638" s="149">
        <v>0</v>
      </c>
      <c r="T638" s="150">
        <f>S638*H638</f>
        <v>0</v>
      </c>
      <c r="AR638" s="151" t="s">
        <v>252</v>
      </c>
      <c r="AT638" s="151" t="s">
        <v>574</v>
      </c>
      <c r="AU638" s="151" t="s">
        <v>88</v>
      </c>
      <c r="AY638" s="17" t="s">
        <v>317</v>
      </c>
      <c r="BE638" s="152">
        <f>IF(N638="základní",J638,0)</f>
        <v>0</v>
      </c>
      <c r="BF638" s="152">
        <f>IF(N638="snížená",J638,0)</f>
        <v>0</v>
      </c>
      <c r="BG638" s="152">
        <f>IF(N638="zákl. přenesená",J638,0)</f>
        <v>0</v>
      </c>
      <c r="BH638" s="152">
        <f>IF(N638="sníž. přenesená",J638,0)</f>
        <v>0</v>
      </c>
      <c r="BI638" s="152">
        <f>IF(N638="nulová",J638,0)</f>
        <v>0</v>
      </c>
      <c r="BJ638" s="17" t="s">
        <v>21</v>
      </c>
      <c r="BK638" s="152">
        <f>ROUND(I638*H638,1)</f>
        <v>0</v>
      </c>
      <c r="BL638" s="17" t="s">
        <v>219</v>
      </c>
      <c r="BM638" s="151" t="s">
        <v>1442</v>
      </c>
    </row>
    <row r="639" spans="2:51" s="13" customFormat="1" ht="11.25">
      <c r="B639" s="160"/>
      <c r="D639" s="154" t="s">
        <v>323</v>
      </c>
      <c r="E639" s="161" t="s">
        <v>1</v>
      </c>
      <c r="F639" s="162" t="s">
        <v>1082</v>
      </c>
      <c r="H639" s="163">
        <v>2</v>
      </c>
      <c r="I639" s="164"/>
      <c r="L639" s="160"/>
      <c r="M639" s="165"/>
      <c r="T639" s="166"/>
      <c r="AT639" s="161" t="s">
        <v>323</v>
      </c>
      <c r="AU639" s="161" t="s">
        <v>88</v>
      </c>
      <c r="AV639" s="13" t="s">
        <v>88</v>
      </c>
      <c r="AW639" s="13" t="s">
        <v>35</v>
      </c>
      <c r="AX639" s="13" t="s">
        <v>79</v>
      </c>
      <c r="AY639" s="161" t="s">
        <v>317</v>
      </c>
    </row>
    <row r="640" spans="2:51" s="15" customFormat="1" ht="11.25">
      <c r="B640" s="174"/>
      <c r="D640" s="154" t="s">
        <v>323</v>
      </c>
      <c r="E640" s="175" t="s">
        <v>1</v>
      </c>
      <c r="F640" s="176" t="s">
        <v>334</v>
      </c>
      <c r="H640" s="177">
        <v>2</v>
      </c>
      <c r="I640" s="178"/>
      <c r="L640" s="174"/>
      <c r="M640" s="179"/>
      <c r="T640" s="180"/>
      <c r="AT640" s="175" t="s">
        <v>323</v>
      </c>
      <c r="AU640" s="175" t="s">
        <v>88</v>
      </c>
      <c r="AV640" s="15" t="s">
        <v>219</v>
      </c>
      <c r="AW640" s="15" t="s">
        <v>35</v>
      </c>
      <c r="AX640" s="15" t="s">
        <v>21</v>
      </c>
      <c r="AY640" s="175" t="s">
        <v>317</v>
      </c>
    </row>
    <row r="641" spans="2:65" s="1" customFormat="1" ht="24.2" customHeight="1">
      <c r="B641" s="32"/>
      <c r="C641" s="139" t="s">
        <v>793</v>
      </c>
      <c r="D641" s="139" t="s">
        <v>319</v>
      </c>
      <c r="E641" s="140" t="s">
        <v>1443</v>
      </c>
      <c r="F641" s="141" t="s">
        <v>1444</v>
      </c>
      <c r="G641" s="142" t="s">
        <v>506</v>
      </c>
      <c r="H641" s="143">
        <v>36</v>
      </c>
      <c r="I641" s="144"/>
      <c r="J641" s="145">
        <f>ROUND(I641*H641,1)</f>
        <v>0</v>
      </c>
      <c r="K641" s="146"/>
      <c r="L641" s="32"/>
      <c r="M641" s="147" t="s">
        <v>1</v>
      </c>
      <c r="N641" s="148" t="s">
        <v>44</v>
      </c>
      <c r="P641" s="149">
        <f>O641*H641</f>
        <v>0</v>
      </c>
      <c r="Q641" s="149">
        <v>0.00167</v>
      </c>
      <c r="R641" s="149">
        <f>Q641*H641</f>
        <v>0.06012</v>
      </c>
      <c r="S641" s="149">
        <v>0</v>
      </c>
      <c r="T641" s="150">
        <f>S641*H641</f>
        <v>0</v>
      </c>
      <c r="AR641" s="151" t="s">
        <v>219</v>
      </c>
      <c r="AT641" s="151" t="s">
        <v>319</v>
      </c>
      <c r="AU641" s="151" t="s">
        <v>88</v>
      </c>
      <c r="AY641" s="17" t="s">
        <v>317</v>
      </c>
      <c r="BE641" s="152">
        <f>IF(N641="základní",J641,0)</f>
        <v>0</v>
      </c>
      <c r="BF641" s="152">
        <f>IF(N641="snížená",J641,0)</f>
        <v>0</v>
      </c>
      <c r="BG641" s="152">
        <f>IF(N641="zákl. přenesená",J641,0)</f>
        <v>0</v>
      </c>
      <c r="BH641" s="152">
        <f>IF(N641="sníž. přenesená",J641,0)</f>
        <v>0</v>
      </c>
      <c r="BI641" s="152">
        <f>IF(N641="nulová",J641,0)</f>
        <v>0</v>
      </c>
      <c r="BJ641" s="17" t="s">
        <v>21</v>
      </c>
      <c r="BK641" s="152">
        <f>ROUND(I641*H641,1)</f>
        <v>0</v>
      </c>
      <c r="BL641" s="17" t="s">
        <v>219</v>
      </c>
      <c r="BM641" s="151" t="s">
        <v>1445</v>
      </c>
    </row>
    <row r="642" spans="2:51" s="12" customFormat="1" ht="11.25">
      <c r="B642" s="153"/>
      <c r="D642" s="154" t="s">
        <v>323</v>
      </c>
      <c r="E642" s="155" t="s">
        <v>1</v>
      </c>
      <c r="F642" s="156" t="s">
        <v>1446</v>
      </c>
      <c r="H642" s="155" t="s">
        <v>1</v>
      </c>
      <c r="I642" s="157"/>
      <c r="L642" s="153"/>
      <c r="M642" s="158"/>
      <c r="T642" s="159"/>
      <c r="AT642" s="155" t="s">
        <v>323</v>
      </c>
      <c r="AU642" s="155" t="s">
        <v>88</v>
      </c>
      <c r="AV642" s="12" t="s">
        <v>21</v>
      </c>
      <c r="AW642" s="12" t="s">
        <v>35</v>
      </c>
      <c r="AX642" s="12" t="s">
        <v>79</v>
      </c>
      <c r="AY642" s="155" t="s">
        <v>317</v>
      </c>
    </row>
    <row r="643" spans="2:51" s="13" customFormat="1" ht="11.25">
      <c r="B643" s="160"/>
      <c r="D643" s="154" t="s">
        <v>323</v>
      </c>
      <c r="E643" s="161" t="s">
        <v>1</v>
      </c>
      <c r="F643" s="162" t="s">
        <v>1447</v>
      </c>
      <c r="H643" s="163">
        <v>28</v>
      </c>
      <c r="I643" s="164"/>
      <c r="L643" s="160"/>
      <c r="M643" s="165"/>
      <c r="T643" s="166"/>
      <c r="AT643" s="161" t="s">
        <v>323</v>
      </c>
      <c r="AU643" s="161" t="s">
        <v>88</v>
      </c>
      <c r="AV643" s="13" t="s">
        <v>88</v>
      </c>
      <c r="AW643" s="13" t="s">
        <v>35</v>
      </c>
      <c r="AX643" s="13" t="s">
        <v>79</v>
      </c>
      <c r="AY643" s="161" t="s">
        <v>317</v>
      </c>
    </row>
    <row r="644" spans="2:51" s="13" customFormat="1" ht="11.25">
      <c r="B644" s="160"/>
      <c r="D644" s="154" t="s">
        <v>323</v>
      </c>
      <c r="E644" s="161" t="s">
        <v>1</v>
      </c>
      <c r="F644" s="162" t="s">
        <v>1448</v>
      </c>
      <c r="H644" s="163">
        <v>4</v>
      </c>
      <c r="I644" s="164"/>
      <c r="L644" s="160"/>
      <c r="M644" s="165"/>
      <c r="T644" s="166"/>
      <c r="AT644" s="161" t="s">
        <v>323</v>
      </c>
      <c r="AU644" s="161" t="s">
        <v>88</v>
      </c>
      <c r="AV644" s="13" t="s">
        <v>88</v>
      </c>
      <c r="AW644" s="13" t="s">
        <v>35</v>
      </c>
      <c r="AX644" s="13" t="s">
        <v>79</v>
      </c>
      <c r="AY644" s="161" t="s">
        <v>317</v>
      </c>
    </row>
    <row r="645" spans="2:51" s="14" customFormat="1" ht="11.25">
      <c r="B645" s="167"/>
      <c r="D645" s="154" t="s">
        <v>323</v>
      </c>
      <c r="E645" s="168" t="s">
        <v>1084</v>
      </c>
      <c r="F645" s="169" t="s">
        <v>333</v>
      </c>
      <c r="H645" s="170">
        <v>32</v>
      </c>
      <c r="I645" s="171"/>
      <c r="L645" s="167"/>
      <c r="M645" s="172"/>
      <c r="T645" s="173"/>
      <c r="AT645" s="168" t="s">
        <v>323</v>
      </c>
      <c r="AU645" s="168" t="s">
        <v>88</v>
      </c>
      <c r="AV645" s="14" t="s">
        <v>190</v>
      </c>
      <c r="AW645" s="14" t="s">
        <v>35</v>
      </c>
      <c r="AX645" s="14" t="s">
        <v>79</v>
      </c>
      <c r="AY645" s="168" t="s">
        <v>317</v>
      </c>
    </row>
    <row r="646" spans="2:51" s="12" customFormat="1" ht="11.25">
      <c r="B646" s="153"/>
      <c r="D646" s="154" t="s">
        <v>323</v>
      </c>
      <c r="E646" s="155" t="s">
        <v>1</v>
      </c>
      <c r="F646" s="156" t="s">
        <v>1449</v>
      </c>
      <c r="H646" s="155" t="s">
        <v>1</v>
      </c>
      <c r="I646" s="157"/>
      <c r="L646" s="153"/>
      <c r="M646" s="158"/>
      <c r="T646" s="159"/>
      <c r="AT646" s="155" t="s">
        <v>323</v>
      </c>
      <c r="AU646" s="155" t="s">
        <v>88</v>
      </c>
      <c r="AV646" s="12" t="s">
        <v>21</v>
      </c>
      <c r="AW646" s="12" t="s">
        <v>35</v>
      </c>
      <c r="AX646" s="12" t="s">
        <v>79</v>
      </c>
      <c r="AY646" s="155" t="s">
        <v>317</v>
      </c>
    </row>
    <row r="647" spans="2:51" s="13" customFormat="1" ht="11.25">
      <c r="B647" s="160"/>
      <c r="D647" s="154" t="s">
        <v>323</v>
      </c>
      <c r="E647" s="161" t="s">
        <v>1</v>
      </c>
      <c r="F647" s="162" t="s">
        <v>1448</v>
      </c>
      <c r="H647" s="163">
        <v>4</v>
      </c>
      <c r="I647" s="164"/>
      <c r="L647" s="160"/>
      <c r="M647" s="165"/>
      <c r="T647" s="166"/>
      <c r="AT647" s="161" t="s">
        <v>323</v>
      </c>
      <c r="AU647" s="161" t="s">
        <v>88</v>
      </c>
      <c r="AV647" s="13" t="s">
        <v>88</v>
      </c>
      <c r="AW647" s="13" t="s">
        <v>35</v>
      </c>
      <c r="AX647" s="13" t="s">
        <v>79</v>
      </c>
      <c r="AY647" s="161" t="s">
        <v>317</v>
      </c>
    </row>
    <row r="648" spans="2:51" s="14" customFormat="1" ht="11.25">
      <c r="B648" s="167"/>
      <c r="D648" s="154" t="s">
        <v>323</v>
      </c>
      <c r="E648" s="168" t="s">
        <v>1086</v>
      </c>
      <c r="F648" s="169" t="s">
        <v>333</v>
      </c>
      <c r="H648" s="170">
        <v>4</v>
      </c>
      <c r="I648" s="171"/>
      <c r="L648" s="167"/>
      <c r="M648" s="172"/>
      <c r="T648" s="173"/>
      <c r="AT648" s="168" t="s">
        <v>323</v>
      </c>
      <c r="AU648" s="168" t="s">
        <v>88</v>
      </c>
      <c r="AV648" s="14" t="s">
        <v>190</v>
      </c>
      <c r="AW648" s="14" t="s">
        <v>35</v>
      </c>
      <c r="AX648" s="14" t="s">
        <v>79</v>
      </c>
      <c r="AY648" s="168" t="s">
        <v>317</v>
      </c>
    </row>
    <row r="649" spans="2:51" s="15" customFormat="1" ht="11.25">
      <c r="B649" s="174"/>
      <c r="D649" s="154" t="s">
        <v>323</v>
      </c>
      <c r="E649" s="175" t="s">
        <v>1</v>
      </c>
      <c r="F649" s="176" t="s">
        <v>334</v>
      </c>
      <c r="H649" s="177">
        <v>36</v>
      </c>
      <c r="I649" s="178"/>
      <c r="L649" s="174"/>
      <c r="M649" s="179"/>
      <c r="T649" s="180"/>
      <c r="AT649" s="175" t="s">
        <v>323</v>
      </c>
      <c r="AU649" s="175" t="s">
        <v>88</v>
      </c>
      <c r="AV649" s="15" t="s">
        <v>219</v>
      </c>
      <c r="AW649" s="15" t="s">
        <v>35</v>
      </c>
      <c r="AX649" s="15" t="s">
        <v>21</v>
      </c>
      <c r="AY649" s="175" t="s">
        <v>317</v>
      </c>
    </row>
    <row r="650" spans="2:65" s="1" customFormat="1" ht="24.2" customHeight="1">
      <c r="B650" s="32"/>
      <c r="C650" s="181" t="s">
        <v>797</v>
      </c>
      <c r="D650" s="181" t="s">
        <v>574</v>
      </c>
      <c r="E650" s="182" t="s">
        <v>1450</v>
      </c>
      <c r="F650" s="183" t="s">
        <v>1451</v>
      </c>
      <c r="G650" s="184" t="s">
        <v>506</v>
      </c>
      <c r="H650" s="185">
        <v>32</v>
      </c>
      <c r="I650" s="186"/>
      <c r="J650" s="187">
        <f>ROUND(I650*H650,1)</f>
        <v>0</v>
      </c>
      <c r="K650" s="188"/>
      <c r="L650" s="189"/>
      <c r="M650" s="190" t="s">
        <v>1</v>
      </c>
      <c r="N650" s="191" t="s">
        <v>44</v>
      </c>
      <c r="P650" s="149">
        <f>O650*H650</f>
        <v>0</v>
      </c>
      <c r="Q650" s="149">
        <v>0.0185</v>
      </c>
      <c r="R650" s="149">
        <f>Q650*H650</f>
        <v>0.592</v>
      </c>
      <c r="S650" s="149">
        <v>0</v>
      </c>
      <c r="T650" s="150">
        <f>S650*H650</f>
        <v>0</v>
      </c>
      <c r="AR650" s="151" t="s">
        <v>252</v>
      </c>
      <c r="AT650" s="151" t="s">
        <v>574</v>
      </c>
      <c r="AU650" s="151" t="s">
        <v>88</v>
      </c>
      <c r="AY650" s="17" t="s">
        <v>317</v>
      </c>
      <c r="BE650" s="152">
        <f>IF(N650="základní",J650,0)</f>
        <v>0</v>
      </c>
      <c r="BF650" s="152">
        <f>IF(N650="snížená",J650,0)</f>
        <v>0</v>
      </c>
      <c r="BG650" s="152">
        <f>IF(N650="zákl. přenesená",J650,0)</f>
        <v>0</v>
      </c>
      <c r="BH650" s="152">
        <f>IF(N650="sníž. přenesená",J650,0)</f>
        <v>0</v>
      </c>
      <c r="BI650" s="152">
        <f>IF(N650="nulová",J650,0)</f>
        <v>0</v>
      </c>
      <c r="BJ650" s="17" t="s">
        <v>21</v>
      </c>
      <c r="BK650" s="152">
        <f>ROUND(I650*H650,1)</f>
        <v>0</v>
      </c>
      <c r="BL650" s="17" t="s">
        <v>219</v>
      </c>
      <c r="BM650" s="151" t="s">
        <v>1452</v>
      </c>
    </row>
    <row r="651" spans="2:51" s="13" customFormat="1" ht="11.25">
      <c r="B651" s="160"/>
      <c r="D651" s="154" t="s">
        <v>323</v>
      </c>
      <c r="E651" s="161" t="s">
        <v>1</v>
      </c>
      <c r="F651" s="162" t="s">
        <v>1084</v>
      </c>
      <c r="H651" s="163">
        <v>32</v>
      </c>
      <c r="I651" s="164"/>
      <c r="L651" s="160"/>
      <c r="M651" s="165"/>
      <c r="T651" s="166"/>
      <c r="AT651" s="161" t="s">
        <v>323</v>
      </c>
      <c r="AU651" s="161" t="s">
        <v>88</v>
      </c>
      <c r="AV651" s="13" t="s">
        <v>88</v>
      </c>
      <c r="AW651" s="13" t="s">
        <v>35</v>
      </c>
      <c r="AX651" s="13" t="s">
        <v>79</v>
      </c>
      <c r="AY651" s="161" t="s">
        <v>317</v>
      </c>
    </row>
    <row r="652" spans="2:51" s="15" customFormat="1" ht="11.25">
      <c r="B652" s="174"/>
      <c r="D652" s="154" t="s">
        <v>323</v>
      </c>
      <c r="E652" s="175" t="s">
        <v>1</v>
      </c>
      <c r="F652" s="176" t="s">
        <v>334</v>
      </c>
      <c r="H652" s="177">
        <v>32</v>
      </c>
      <c r="I652" s="178"/>
      <c r="L652" s="174"/>
      <c r="M652" s="179"/>
      <c r="T652" s="180"/>
      <c r="AT652" s="175" t="s">
        <v>323</v>
      </c>
      <c r="AU652" s="175" t="s">
        <v>88</v>
      </c>
      <c r="AV652" s="15" t="s">
        <v>219</v>
      </c>
      <c r="AW652" s="15" t="s">
        <v>35</v>
      </c>
      <c r="AX652" s="15" t="s">
        <v>21</v>
      </c>
      <c r="AY652" s="175" t="s">
        <v>317</v>
      </c>
    </row>
    <row r="653" spans="2:65" s="1" customFormat="1" ht="24.2" customHeight="1">
      <c r="B653" s="32"/>
      <c r="C653" s="181" t="s">
        <v>801</v>
      </c>
      <c r="D653" s="181" t="s">
        <v>574</v>
      </c>
      <c r="E653" s="182" t="s">
        <v>1453</v>
      </c>
      <c r="F653" s="183" t="s">
        <v>1454</v>
      </c>
      <c r="G653" s="184" t="s">
        <v>506</v>
      </c>
      <c r="H653" s="185">
        <v>4</v>
      </c>
      <c r="I653" s="186"/>
      <c r="J653" s="187">
        <f>ROUND(I653*H653,1)</f>
        <v>0</v>
      </c>
      <c r="K653" s="188"/>
      <c r="L653" s="189"/>
      <c r="M653" s="190" t="s">
        <v>1</v>
      </c>
      <c r="N653" s="191" t="s">
        <v>44</v>
      </c>
      <c r="P653" s="149">
        <f>O653*H653</f>
        <v>0</v>
      </c>
      <c r="Q653" s="149">
        <v>0.031</v>
      </c>
      <c r="R653" s="149">
        <f>Q653*H653</f>
        <v>0.124</v>
      </c>
      <c r="S653" s="149">
        <v>0</v>
      </c>
      <c r="T653" s="150">
        <f>S653*H653</f>
        <v>0</v>
      </c>
      <c r="AR653" s="151" t="s">
        <v>252</v>
      </c>
      <c r="AT653" s="151" t="s">
        <v>574</v>
      </c>
      <c r="AU653" s="151" t="s">
        <v>88</v>
      </c>
      <c r="AY653" s="17" t="s">
        <v>317</v>
      </c>
      <c r="BE653" s="152">
        <f>IF(N653="základní",J653,0)</f>
        <v>0</v>
      </c>
      <c r="BF653" s="152">
        <f>IF(N653="snížená",J653,0)</f>
        <v>0</v>
      </c>
      <c r="BG653" s="152">
        <f>IF(N653="zákl. přenesená",J653,0)</f>
        <v>0</v>
      </c>
      <c r="BH653" s="152">
        <f>IF(N653="sníž. přenesená",J653,0)</f>
        <v>0</v>
      </c>
      <c r="BI653" s="152">
        <f>IF(N653="nulová",J653,0)</f>
        <v>0</v>
      </c>
      <c r="BJ653" s="17" t="s">
        <v>21</v>
      </c>
      <c r="BK653" s="152">
        <f>ROUND(I653*H653,1)</f>
        <v>0</v>
      </c>
      <c r="BL653" s="17" t="s">
        <v>219</v>
      </c>
      <c r="BM653" s="151" t="s">
        <v>1455</v>
      </c>
    </row>
    <row r="654" spans="2:51" s="13" customFormat="1" ht="11.25">
      <c r="B654" s="160"/>
      <c r="D654" s="154" t="s">
        <v>323</v>
      </c>
      <c r="E654" s="161" t="s">
        <v>1</v>
      </c>
      <c r="F654" s="162" t="s">
        <v>1086</v>
      </c>
      <c r="H654" s="163">
        <v>4</v>
      </c>
      <c r="I654" s="164"/>
      <c r="L654" s="160"/>
      <c r="M654" s="165"/>
      <c r="T654" s="166"/>
      <c r="AT654" s="161" t="s">
        <v>323</v>
      </c>
      <c r="AU654" s="161" t="s">
        <v>88</v>
      </c>
      <c r="AV654" s="13" t="s">
        <v>88</v>
      </c>
      <c r="AW654" s="13" t="s">
        <v>35</v>
      </c>
      <c r="AX654" s="13" t="s">
        <v>79</v>
      </c>
      <c r="AY654" s="161" t="s">
        <v>317</v>
      </c>
    </row>
    <row r="655" spans="2:51" s="15" customFormat="1" ht="11.25">
      <c r="B655" s="174"/>
      <c r="D655" s="154" t="s">
        <v>323</v>
      </c>
      <c r="E655" s="175" t="s">
        <v>1</v>
      </c>
      <c r="F655" s="176" t="s">
        <v>334</v>
      </c>
      <c r="H655" s="177">
        <v>4</v>
      </c>
      <c r="I655" s="178"/>
      <c r="L655" s="174"/>
      <c r="M655" s="179"/>
      <c r="T655" s="180"/>
      <c r="AT655" s="175" t="s">
        <v>323</v>
      </c>
      <c r="AU655" s="175" t="s">
        <v>88</v>
      </c>
      <c r="AV655" s="15" t="s">
        <v>219</v>
      </c>
      <c r="AW655" s="15" t="s">
        <v>35</v>
      </c>
      <c r="AX655" s="15" t="s">
        <v>21</v>
      </c>
      <c r="AY655" s="175" t="s">
        <v>317</v>
      </c>
    </row>
    <row r="656" spans="2:65" s="1" customFormat="1" ht="24.2" customHeight="1">
      <c r="B656" s="32"/>
      <c r="C656" s="139" t="s">
        <v>808</v>
      </c>
      <c r="D656" s="139" t="s">
        <v>319</v>
      </c>
      <c r="E656" s="140" t="s">
        <v>1456</v>
      </c>
      <c r="F656" s="141" t="s">
        <v>1457</v>
      </c>
      <c r="G656" s="142" t="s">
        <v>506</v>
      </c>
      <c r="H656" s="143">
        <v>19</v>
      </c>
      <c r="I656" s="144"/>
      <c r="J656" s="145">
        <f>ROUND(I656*H656,1)</f>
        <v>0</v>
      </c>
      <c r="K656" s="146"/>
      <c r="L656" s="32"/>
      <c r="M656" s="147" t="s">
        <v>1</v>
      </c>
      <c r="N656" s="148" t="s">
        <v>44</v>
      </c>
      <c r="P656" s="149">
        <f>O656*H656</f>
        <v>0</v>
      </c>
      <c r="Q656" s="149">
        <v>0.00171</v>
      </c>
      <c r="R656" s="149">
        <f>Q656*H656</f>
        <v>0.03249</v>
      </c>
      <c r="S656" s="149">
        <v>0</v>
      </c>
      <c r="T656" s="150">
        <f>S656*H656</f>
        <v>0</v>
      </c>
      <c r="AR656" s="151" t="s">
        <v>219</v>
      </c>
      <c r="AT656" s="151" t="s">
        <v>319</v>
      </c>
      <c r="AU656" s="151" t="s">
        <v>88</v>
      </c>
      <c r="AY656" s="17" t="s">
        <v>317</v>
      </c>
      <c r="BE656" s="152">
        <f>IF(N656="základní",J656,0)</f>
        <v>0</v>
      </c>
      <c r="BF656" s="152">
        <f>IF(N656="snížená",J656,0)</f>
        <v>0</v>
      </c>
      <c r="BG656" s="152">
        <f>IF(N656="zákl. přenesená",J656,0)</f>
        <v>0</v>
      </c>
      <c r="BH656" s="152">
        <f>IF(N656="sníž. přenesená",J656,0)</f>
        <v>0</v>
      </c>
      <c r="BI656" s="152">
        <f>IF(N656="nulová",J656,0)</f>
        <v>0</v>
      </c>
      <c r="BJ656" s="17" t="s">
        <v>21</v>
      </c>
      <c r="BK656" s="152">
        <f>ROUND(I656*H656,1)</f>
        <v>0</v>
      </c>
      <c r="BL656" s="17" t="s">
        <v>219</v>
      </c>
      <c r="BM656" s="151" t="s">
        <v>1458</v>
      </c>
    </row>
    <row r="657" spans="2:51" s="12" customFormat="1" ht="11.25">
      <c r="B657" s="153"/>
      <c r="D657" s="154" t="s">
        <v>323</v>
      </c>
      <c r="E657" s="155" t="s">
        <v>1</v>
      </c>
      <c r="F657" s="156" t="s">
        <v>1459</v>
      </c>
      <c r="H657" s="155" t="s">
        <v>1</v>
      </c>
      <c r="I657" s="157"/>
      <c r="L657" s="153"/>
      <c r="M657" s="158"/>
      <c r="T657" s="159"/>
      <c r="AT657" s="155" t="s">
        <v>323</v>
      </c>
      <c r="AU657" s="155" t="s">
        <v>88</v>
      </c>
      <c r="AV657" s="12" t="s">
        <v>21</v>
      </c>
      <c r="AW657" s="12" t="s">
        <v>35</v>
      </c>
      <c r="AX657" s="12" t="s">
        <v>79</v>
      </c>
      <c r="AY657" s="155" t="s">
        <v>317</v>
      </c>
    </row>
    <row r="658" spans="2:51" s="13" customFormat="1" ht="11.25">
      <c r="B658" s="160"/>
      <c r="D658" s="154" t="s">
        <v>323</v>
      </c>
      <c r="E658" s="161" t="s">
        <v>1</v>
      </c>
      <c r="F658" s="162" t="s">
        <v>1431</v>
      </c>
      <c r="H658" s="163">
        <v>14</v>
      </c>
      <c r="I658" s="164"/>
      <c r="L658" s="160"/>
      <c r="M658" s="165"/>
      <c r="T658" s="166"/>
      <c r="AT658" s="161" t="s">
        <v>323</v>
      </c>
      <c r="AU658" s="161" t="s">
        <v>88</v>
      </c>
      <c r="AV658" s="13" t="s">
        <v>88</v>
      </c>
      <c r="AW658" s="13" t="s">
        <v>35</v>
      </c>
      <c r="AX658" s="13" t="s">
        <v>79</v>
      </c>
      <c r="AY658" s="161" t="s">
        <v>317</v>
      </c>
    </row>
    <row r="659" spans="2:51" s="13" customFormat="1" ht="11.25">
      <c r="B659" s="160"/>
      <c r="D659" s="154" t="s">
        <v>323</v>
      </c>
      <c r="E659" s="161" t="s">
        <v>1</v>
      </c>
      <c r="F659" s="162" t="s">
        <v>1460</v>
      </c>
      <c r="H659" s="163">
        <v>4</v>
      </c>
      <c r="I659" s="164"/>
      <c r="L659" s="160"/>
      <c r="M659" s="165"/>
      <c r="T659" s="166"/>
      <c r="AT659" s="161" t="s">
        <v>323</v>
      </c>
      <c r="AU659" s="161" t="s">
        <v>88</v>
      </c>
      <c r="AV659" s="13" t="s">
        <v>88</v>
      </c>
      <c r="AW659" s="13" t="s">
        <v>35</v>
      </c>
      <c r="AX659" s="13" t="s">
        <v>79</v>
      </c>
      <c r="AY659" s="161" t="s">
        <v>317</v>
      </c>
    </row>
    <row r="660" spans="2:51" s="14" customFormat="1" ht="11.25">
      <c r="B660" s="167"/>
      <c r="D660" s="154" t="s">
        <v>323</v>
      </c>
      <c r="E660" s="168" t="s">
        <v>1088</v>
      </c>
      <c r="F660" s="169" t="s">
        <v>333</v>
      </c>
      <c r="H660" s="170">
        <v>18</v>
      </c>
      <c r="I660" s="171"/>
      <c r="L660" s="167"/>
      <c r="M660" s="172"/>
      <c r="T660" s="173"/>
      <c r="AT660" s="168" t="s">
        <v>323</v>
      </c>
      <c r="AU660" s="168" t="s">
        <v>88</v>
      </c>
      <c r="AV660" s="14" t="s">
        <v>190</v>
      </c>
      <c r="AW660" s="14" t="s">
        <v>35</v>
      </c>
      <c r="AX660" s="14" t="s">
        <v>79</v>
      </c>
      <c r="AY660" s="168" t="s">
        <v>317</v>
      </c>
    </row>
    <row r="661" spans="2:51" s="12" customFormat="1" ht="11.25">
      <c r="B661" s="153"/>
      <c r="D661" s="154" t="s">
        <v>323</v>
      </c>
      <c r="E661" s="155" t="s">
        <v>1</v>
      </c>
      <c r="F661" s="156" t="s">
        <v>1461</v>
      </c>
      <c r="H661" s="155" t="s">
        <v>1</v>
      </c>
      <c r="I661" s="157"/>
      <c r="L661" s="153"/>
      <c r="M661" s="158"/>
      <c r="T661" s="159"/>
      <c r="AT661" s="155" t="s">
        <v>323</v>
      </c>
      <c r="AU661" s="155" t="s">
        <v>88</v>
      </c>
      <c r="AV661" s="12" t="s">
        <v>21</v>
      </c>
      <c r="AW661" s="12" t="s">
        <v>35</v>
      </c>
      <c r="AX661" s="12" t="s">
        <v>79</v>
      </c>
      <c r="AY661" s="155" t="s">
        <v>317</v>
      </c>
    </row>
    <row r="662" spans="2:51" s="13" customFormat="1" ht="11.25">
      <c r="B662" s="160"/>
      <c r="D662" s="154" t="s">
        <v>323</v>
      </c>
      <c r="E662" s="161" t="s">
        <v>1</v>
      </c>
      <c r="F662" s="162" t="s">
        <v>1462</v>
      </c>
      <c r="H662" s="163">
        <v>1</v>
      </c>
      <c r="I662" s="164"/>
      <c r="L662" s="160"/>
      <c r="M662" s="165"/>
      <c r="T662" s="166"/>
      <c r="AT662" s="161" t="s">
        <v>323</v>
      </c>
      <c r="AU662" s="161" t="s">
        <v>88</v>
      </c>
      <c r="AV662" s="13" t="s">
        <v>88</v>
      </c>
      <c r="AW662" s="13" t="s">
        <v>35</v>
      </c>
      <c r="AX662" s="13" t="s">
        <v>79</v>
      </c>
      <c r="AY662" s="161" t="s">
        <v>317</v>
      </c>
    </row>
    <row r="663" spans="2:51" s="14" customFormat="1" ht="11.25">
      <c r="B663" s="167"/>
      <c r="D663" s="154" t="s">
        <v>323</v>
      </c>
      <c r="E663" s="168" t="s">
        <v>1090</v>
      </c>
      <c r="F663" s="169" t="s">
        <v>333</v>
      </c>
      <c r="H663" s="170">
        <v>1</v>
      </c>
      <c r="I663" s="171"/>
      <c r="L663" s="167"/>
      <c r="M663" s="172"/>
      <c r="T663" s="173"/>
      <c r="AT663" s="168" t="s">
        <v>323</v>
      </c>
      <c r="AU663" s="168" t="s">
        <v>88</v>
      </c>
      <c r="AV663" s="14" t="s">
        <v>190</v>
      </c>
      <c r="AW663" s="14" t="s">
        <v>35</v>
      </c>
      <c r="AX663" s="14" t="s">
        <v>79</v>
      </c>
      <c r="AY663" s="168" t="s">
        <v>317</v>
      </c>
    </row>
    <row r="664" spans="2:51" s="15" customFormat="1" ht="11.25">
      <c r="B664" s="174"/>
      <c r="D664" s="154" t="s">
        <v>323</v>
      </c>
      <c r="E664" s="175" t="s">
        <v>1</v>
      </c>
      <c r="F664" s="176" t="s">
        <v>334</v>
      </c>
      <c r="H664" s="177">
        <v>19</v>
      </c>
      <c r="I664" s="178"/>
      <c r="L664" s="174"/>
      <c r="M664" s="179"/>
      <c r="T664" s="180"/>
      <c r="AT664" s="175" t="s">
        <v>323</v>
      </c>
      <c r="AU664" s="175" t="s">
        <v>88</v>
      </c>
      <c r="AV664" s="15" t="s">
        <v>219</v>
      </c>
      <c r="AW664" s="15" t="s">
        <v>35</v>
      </c>
      <c r="AX664" s="15" t="s">
        <v>21</v>
      </c>
      <c r="AY664" s="175" t="s">
        <v>317</v>
      </c>
    </row>
    <row r="665" spans="2:65" s="1" customFormat="1" ht="24.2" customHeight="1">
      <c r="B665" s="32"/>
      <c r="C665" s="181" t="s">
        <v>813</v>
      </c>
      <c r="D665" s="181" t="s">
        <v>574</v>
      </c>
      <c r="E665" s="182" t="s">
        <v>1463</v>
      </c>
      <c r="F665" s="183" t="s">
        <v>1464</v>
      </c>
      <c r="G665" s="184" t="s">
        <v>506</v>
      </c>
      <c r="H665" s="185">
        <v>18</v>
      </c>
      <c r="I665" s="186"/>
      <c r="J665" s="187">
        <f>ROUND(I665*H665,1)</f>
        <v>0</v>
      </c>
      <c r="K665" s="188"/>
      <c r="L665" s="189"/>
      <c r="M665" s="190" t="s">
        <v>1</v>
      </c>
      <c r="N665" s="191" t="s">
        <v>44</v>
      </c>
      <c r="P665" s="149">
        <f>O665*H665</f>
        <v>0</v>
      </c>
      <c r="Q665" s="149">
        <v>0.0178</v>
      </c>
      <c r="R665" s="149">
        <f>Q665*H665</f>
        <v>0.3204</v>
      </c>
      <c r="S665" s="149">
        <v>0</v>
      </c>
      <c r="T665" s="150">
        <f>S665*H665</f>
        <v>0</v>
      </c>
      <c r="AR665" s="151" t="s">
        <v>252</v>
      </c>
      <c r="AT665" s="151" t="s">
        <v>574</v>
      </c>
      <c r="AU665" s="151" t="s">
        <v>88</v>
      </c>
      <c r="AY665" s="17" t="s">
        <v>317</v>
      </c>
      <c r="BE665" s="152">
        <f>IF(N665="základní",J665,0)</f>
        <v>0</v>
      </c>
      <c r="BF665" s="152">
        <f>IF(N665="snížená",J665,0)</f>
        <v>0</v>
      </c>
      <c r="BG665" s="152">
        <f>IF(N665="zákl. přenesená",J665,0)</f>
        <v>0</v>
      </c>
      <c r="BH665" s="152">
        <f>IF(N665="sníž. přenesená",J665,0)</f>
        <v>0</v>
      </c>
      <c r="BI665" s="152">
        <f>IF(N665="nulová",J665,0)</f>
        <v>0</v>
      </c>
      <c r="BJ665" s="17" t="s">
        <v>21</v>
      </c>
      <c r="BK665" s="152">
        <f>ROUND(I665*H665,1)</f>
        <v>0</v>
      </c>
      <c r="BL665" s="17" t="s">
        <v>219</v>
      </c>
      <c r="BM665" s="151" t="s">
        <v>1465</v>
      </c>
    </row>
    <row r="666" spans="2:51" s="13" customFormat="1" ht="11.25">
      <c r="B666" s="160"/>
      <c r="D666" s="154" t="s">
        <v>323</v>
      </c>
      <c r="E666" s="161" t="s">
        <v>1</v>
      </c>
      <c r="F666" s="162" t="s">
        <v>1088</v>
      </c>
      <c r="H666" s="163">
        <v>18</v>
      </c>
      <c r="I666" s="164"/>
      <c r="L666" s="160"/>
      <c r="M666" s="165"/>
      <c r="T666" s="166"/>
      <c r="AT666" s="161" t="s">
        <v>323</v>
      </c>
      <c r="AU666" s="161" t="s">
        <v>88</v>
      </c>
      <c r="AV666" s="13" t="s">
        <v>88</v>
      </c>
      <c r="AW666" s="13" t="s">
        <v>35</v>
      </c>
      <c r="AX666" s="13" t="s">
        <v>79</v>
      </c>
      <c r="AY666" s="161" t="s">
        <v>317</v>
      </c>
    </row>
    <row r="667" spans="2:51" s="15" customFormat="1" ht="11.25">
      <c r="B667" s="174"/>
      <c r="D667" s="154" t="s">
        <v>323</v>
      </c>
      <c r="E667" s="175" t="s">
        <v>1</v>
      </c>
      <c r="F667" s="176" t="s">
        <v>334</v>
      </c>
      <c r="H667" s="177">
        <v>18</v>
      </c>
      <c r="I667" s="178"/>
      <c r="L667" s="174"/>
      <c r="M667" s="179"/>
      <c r="T667" s="180"/>
      <c r="AT667" s="175" t="s">
        <v>323</v>
      </c>
      <c r="AU667" s="175" t="s">
        <v>88</v>
      </c>
      <c r="AV667" s="15" t="s">
        <v>219</v>
      </c>
      <c r="AW667" s="15" t="s">
        <v>35</v>
      </c>
      <c r="AX667" s="15" t="s">
        <v>21</v>
      </c>
      <c r="AY667" s="175" t="s">
        <v>317</v>
      </c>
    </row>
    <row r="668" spans="2:65" s="1" customFormat="1" ht="24.2" customHeight="1">
      <c r="B668" s="32"/>
      <c r="C668" s="181" t="s">
        <v>817</v>
      </c>
      <c r="D668" s="181" t="s">
        <v>574</v>
      </c>
      <c r="E668" s="182" t="s">
        <v>1466</v>
      </c>
      <c r="F668" s="183" t="s">
        <v>1467</v>
      </c>
      <c r="G668" s="184" t="s">
        <v>506</v>
      </c>
      <c r="H668" s="185">
        <v>1</v>
      </c>
      <c r="I668" s="186"/>
      <c r="J668" s="187">
        <f>ROUND(I668*H668,1)</f>
        <v>0</v>
      </c>
      <c r="K668" s="188"/>
      <c r="L668" s="189"/>
      <c r="M668" s="190" t="s">
        <v>1</v>
      </c>
      <c r="N668" s="191" t="s">
        <v>44</v>
      </c>
      <c r="P668" s="149">
        <f>O668*H668</f>
        <v>0</v>
      </c>
      <c r="Q668" s="149">
        <v>0.0197</v>
      </c>
      <c r="R668" s="149">
        <f>Q668*H668</f>
        <v>0.0197</v>
      </c>
      <c r="S668" s="149">
        <v>0</v>
      </c>
      <c r="T668" s="150">
        <f>S668*H668</f>
        <v>0</v>
      </c>
      <c r="AR668" s="151" t="s">
        <v>252</v>
      </c>
      <c r="AT668" s="151" t="s">
        <v>574</v>
      </c>
      <c r="AU668" s="151" t="s">
        <v>88</v>
      </c>
      <c r="AY668" s="17" t="s">
        <v>317</v>
      </c>
      <c r="BE668" s="152">
        <f>IF(N668="základní",J668,0)</f>
        <v>0</v>
      </c>
      <c r="BF668" s="152">
        <f>IF(N668="snížená",J668,0)</f>
        <v>0</v>
      </c>
      <c r="BG668" s="152">
        <f>IF(N668="zákl. přenesená",J668,0)</f>
        <v>0</v>
      </c>
      <c r="BH668" s="152">
        <f>IF(N668="sníž. přenesená",J668,0)</f>
        <v>0</v>
      </c>
      <c r="BI668" s="152">
        <f>IF(N668="nulová",J668,0)</f>
        <v>0</v>
      </c>
      <c r="BJ668" s="17" t="s">
        <v>21</v>
      </c>
      <c r="BK668" s="152">
        <f>ROUND(I668*H668,1)</f>
        <v>0</v>
      </c>
      <c r="BL668" s="17" t="s">
        <v>219</v>
      </c>
      <c r="BM668" s="151" t="s">
        <v>1468</v>
      </c>
    </row>
    <row r="669" spans="2:51" s="13" customFormat="1" ht="11.25">
      <c r="B669" s="160"/>
      <c r="D669" s="154" t="s">
        <v>323</v>
      </c>
      <c r="E669" s="161" t="s">
        <v>1</v>
      </c>
      <c r="F669" s="162" t="s">
        <v>1090</v>
      </c>
      <c r="H669" s="163">
        <v>1</v>
      </c>
      <c r="I669" s="164"/>
      <c r="L669" s="160"/>
      <c r="M669" s="165"/>
      <c r="T669" s="166"/>
      <c r="AT669" s="161" t="s">
        <v>323</v>
      </c>
      <c r="AU669" s="161" t="s">
        <v>88</v>
      </c>
      <c r="AV669" s="13" t="s">
        <v>88</v>
      </c>
      <c r="AW669" s="13" t="s">
        <v>35</v>
      </c>
      <c r="AX669" s="13" t="s">
        <v>79</v>
      </c>
      <c r="AY669" s="161" t="s">
        <v>317</v>
      </c>
    </row>
    <row r="670" spans="2:51" s="15" customFormat="1" ht="11.25">
      <c r="B670" s="174"/>
      <c r="D670" s="154" t="s">
        <v>323</v>
      </c>
      <c r="E670" s="175" t="s">
        <v>1</v>
      </c>
      <c r="F670" s="176" t="s">
        <v>334</v>
      </c>
      <c r="H670" s="177">
        <v>1</v>
      </c>
      <c r="I670" s="178"/>
      <c r="L670" s="174"/>
      <c r="M670" s="179"/>
      <c r="T670" s="180"/>
      <c r="AT670" s="175" t="s">
        <v>323</v>
      </c>
      <c r="AU670" s="175" t="s">
        <v>88</v>
      </c>
      <c r="AV670" s="15" t="s">
        <v>219</v>
      </c>
      <c r="AW670" s="15" t="s">
        <v>35</v>
      </c>
      <c r="AX670" s="15" t="s">
        <v>21</v>
      </c>
      <c r="AY670" s="175" t="s">
        <v>317</v>
      </c>
    </row>
    <row r="671" spans="2:65" s="1" customFormat="1" ht="24.2" customHeight="1">
      <c r="B671" s="32"/>
      <c r="C671" s="139" t="s">
        <v>821</v>
      </c>
      <c r="D671" s="139" t="s">
        <v>319</v>
      </c>
      <c r="E671" s="140" t="s">
        <v>1469</v>
      </c>
      <c r="F671" s="141" t="s">
        <v>1470</v>
      </c>
      <c r="G671" s="142" t="s">
        <v>506</v>
      </c>
      <c r="H671" s="143">
        <v>38</v>
      </c>
      <c r="I671" s="144"/>
      <c r="J671" s="145">
        <f>ROUND(I671*H671,1)</f>
        <v>0</v>
      </c>
      <c r="K671" s="146"/>
      <c r="L671" s="32"/>
      <c r="M671" s="147" t="s">
        <v>1</v>
      </c>
      <c r="N671" s="148" t="s">
        <v>44</v>
      </c>
      <c r="P671" s="149">
        <f>O671*H671</f>
        <v>0</v>
      </c>
      <c r="Q671" s="149">
        <v>0.0001</v>
      </c>
      <c r="R671" s="149">
        <f>Q671*H671</f>
        <v>0.0038</v>
      </c>
      <c r="S671" s="149">
        <v>0</v>
      </c>
      <c r="T671" s="150">
        <f>S671*H671</f>
        <v>0</v>
      </c>
      <c r="AR671" s="151" t="s">
        <v>219</v>
      </c>
      <c r="AT671" s="151" t="s">
        <v>319</v>
      </c>
      <c r="AU671" s="151" t="s">
        <v>88</v>
      </c>
      <c r="AY671" s="17" t="s">
        <v>317</v>
      </c>
      <c r="BE671" s="152">
        <f>IF(N671="základní",J671,0)</f>
        <v>0</v>
      </c>
      <c r="BF671" s="152">
        <f>IF(N671="snížená",J671,0)</f>
        <v>0</v>
      </c>
      <c r="BG671" s="152">
        <f>IF(N671="zákl. přenesená",J671,0)</f>
        <v>0</v>
      </c>
      <c r="BH671" s="152">
        <f>IF(N671="sníž. přenesená",J671,0)</f>
        <v>0</v>
      </c>
      <c r="BI671" s="152">
        <f>IF(N671="nulová",J671,0)</f>
        <v>0</v>
      </c>
      <c r="BJ671" s="17" t="s">
        <v>21</v>
      </c>
      <c r="BK671" s="152">
        <f>ROUND(I671*H671,1)</f>
        <v>0</v>
      </c>
      <c r="BL671" s="17" t="s">
        <v>219</v>
      </c>
      <c r="BM671" s="151" t="s">
        <v>1471</v>
      </c>
    </row>
    <row r="672" spans="2:51" s="12" customFormat="1" ht="11.25">
      <c r="B672" s="153"/>
      <c r="D672" s="154" t="s">
        <v>323</v>
      </c>
      <c r="E672" s="155" t="s">
        <v>1</v>
      </c>
      <c r="F672" s="156" t="s">
        <v>1472</v>
      </c>
      <c r="H672" s="155" t="s">
        <v>1</v>
      </c>
      <c r="I672" s="157"/>
      <c r="L672" s="153"/>
      <c r="M672" s="158"/>
      <c r="T672" s="159"/>
      <c r="AT672" s="155" t="s">
        <v>323</v>
      </c>
      <c r="AU672" s="155" t="s">
        <v>88</v>
      </c>
      <c r="AV672" s="12" t="s">
        <v>21</v>
      </c>
      <c r="AW672" s="12" t="s">
        <v>35</v>
      </c>
      <c r="AX672" s="12" t="s">
        <v>79</v>
      </c>
      <c r="AY672" s="155" t="s">
        <v>317</v>
      </c>
    </row>
    <row r="673" spans="2:51" s="13" customFormat="1" ht="11.25">
      <c r="B673" s="160"/>
      <c r="D673" s="154" t="s">
        <v>323</v>
      </c>
      <c r="E673" s="161" t="s">
        <v>1</v>
      </c>
      <c r="F673" s="162" t="s">
        <v>1473</v>
      </c>
      <c r="H673" s="163">
        <v>36</v>
      </c>
      <c r="I673" s="164"/>
      <c r="L673" s="160"/>
      <c r="M673" s="165"/>
      <c r="T673" s="166"/>
      <c r="AT673" s="161" t="s">
        <v>323</v>
      </c>
      <c r="AU673" s="161" t="s">
        <v>88</v>
      </c>
      <c r="AV673" s="13" t="s">
        <v>88</v>
      </c>
      <c r="AW673" s="13" t="s">
        <v>35</v>
      </c>
      <c r="AX673" s="13" t="s">
        <v>79</v>
      </c>
      <c r="AY673" s="161" t="s">
        <v>317</v>
      </c>
    </row>
    <row r="674" spans="2:51" s="14" customFormat="1" ht="11.25">
      <c r="B674" s="167"/>
      <c r="D674" s="154" t="s">
        <v>323</v>
      </c>
      <c r="E674" s="168" t="s">
        <v>1092</v>
      </c>
      <c r="F674" s="169" t="s">
        <v>333</v>
      </c>
      <c r="H674" s="170">
        <v>36</v>
      </c>
      <c r="I674" s="171"/>
      <c r="L674" s="167"/>
      <c r="M674" s="172"/>
      <c r="T674" s="173"/>
      <c r="AT674" s="168" t="s">
        <v>323</v>
      </c>
      <c r="AU674" s="168" t="s">
        <v>88</v>
      </c>
      <c r="AV674" s="14" t="s">
        <v>190</v>
      </c>
      <c r="AW674" s="14" t="s">
        <v>35</v>
      </c>
      <c r="AX674" s="14" t="s">
        <v>79</v>
      </c>
      <c r="AY674" s="168" t="s">
        <v>317</v>
      </c>
    </row>
    <row r="675" spans="2:51" s="12" customFormat="1" ht="11.25">
      <c r="B675" s="153"/>
      <c r="D675" s="154" t="s">
        <v>323</v>
      </c>
      <c r="E675" s="155" t="s">
        <v>1</v>
      </c>
      <c r="F675" s="156" t="s">
        <v>1474</v>
      </c>
      <c r="H675" s="155" t="s">
        <v>1</v>
      </c>
      <c r="I675" s="157"/>
      <c r="L675" s="153"/>
      <c r="M675" s="158"/>
      <c r="T675" s="159"/>
      <c r="AT675" s="155" t="s">
        <v>323</v>
      </c>
      <c r="AU675" s="155" t="s">
        <v>88</v>
      </c>
      <c r="AV675" s="12" t="s">
        <v>21</v>
      </c>
      <c r="AW675" s="12" t="s">
        <v>35</v>
      </c>
      <c r="AX675" s="12" t="s">
        <v>79</v>
      </c>
      <c r="AY675" s="155" t="s">
        <v>317</v>
      </c>
    </row>
    <row r="676" spans="2:51" s="13" customFormat="1" ht="11.25">
      <c r="B676" s="160"/>
      <c r="D676" s="154" t="s">
        <v>323</v>
      </c>
      <c r="E676" s="161" t="s">
        <v>1</v>
      </c>
      <c r="F676" s="162" t="s">
        <v>88</v>
      </c>
      <c r="H676" s="163">
        <v>2</v>
      </c>
      <c r="I676" s="164"/>
      <c r="L676" s="160"/>
      <c r="M676" s="165"/>
      <c r="T676" s="166"/>
      <c r="AT676" s="161" t="s">
        <v>323</v>
      </c>
      <c r="AU676" s="161" t="s">
        <v>88</v>
      </c>
      <c r="AV676" s="13" t="s">
        <v>88</v>
      </c>
      <c r="AW676" s="13" t="s">
        <v>35</v>
      </c>
      <c r="AX676" s="13" t="s">
        <v>79</v>
      </c>
      <c r="AY676" s="161" t="s">
        <v>317</v>
      </c>
    </row>
    <row r="677" spans="2:51" s="14" customFormat="1" ht="11.25">
      <c r="B677" s="167"/>
      <c r="D677" s="154" t="s">
        <v>323</v>
      </c>
      <c r="E677" s="168" t="s">
        <v>1078</v>
      </c>
      <c r="F677" s="169" t="s">
        <v>333</v>
      </c>
      <c r="H677" s="170">
        <v>2</v>
      </c>
      <c r="I677" s="171"/>
      <c r="L677" s="167"/>
      <c r="M677" s="172"/>
      <c r="T677" s="173"/>
      <c r="AT677" s="168" t="s">
        <v>323</v>
      </c>
      <c r="AU677" s="168" t="s">
        <v>88</v>
      </c>
      <c r="AV677" s="14" t="s">
        <v>190</v>
      </c>
      <c r="AW677" s="14" t="s">
        <v>35</v>
      </c>
      <c r="AX677" s="14" t="s">
        <v>79</v>
      </c>
      <c r="AY677" s="168" t="s">
        <v>317</v>
      </c>
    </row>
    <row r="678" spans="2:51" s="15" customFormat="1" ht="11.25">
      <c r="B678" s="174"/>
      <c r="D678" s="154" t="s">
        <v>323</v>
      </c>
      <c r="E678" s="175" t="s">
        <v>1</v>
      </c>
      <c r="F678" s="176" t="s">
        <v>334</v>
      </c>
      <c r="H678" s="177">
        <v>38</v>
      </c>
      <c r="I678" s="178"/>
      <c r="L678" s="174"/>
      <c r="M678" s="179"/>
      <c r="T678" s="180"/>
      <c r="AT678" s="175" t="s">
        <v>323</v>
      </c>
      <c r="AU678" s="175" t="s">
        <v>88</v>
      </c>
      <c r="AV678" s="15" t="s">
        <v>219</v>
      </c>
      <c r="AW678" s="15" t="s">
        <v>35</v>
      </c>
      <c r="AX678" s="15" t="s">
        <v>21</v>
      </c>
      <c r="AY678" s="175" t="s">
        <v>317</v>
      </c>
    </row>
    <row r="679" spans="2:65" s="1" customFormat="1" ht="16.5" customHeight="1">
      <c r="B679" s="32"/>
      <c r="C679" s="181" t="s">
        <v>825</v>
      </c>
      <c r="D679" s="181" t="s">
        <v>574</v>
      </c>
      <c r="E679" s="182" t="s">
        <v>1475</v>
      </c>
      <c r="F679" s="183" t="s">
        <v>1476</v>
      </c>
      <c r="G679" s="184" t="s">
        <v>506</v>
      </c>
      <c r="H679" s="185">
        <v>36</v>
      </c>
      <c r="I679" s="186"/>
      <c r="J679" s="187">
        <f>ROUND(I679*H679,1)</f>
        <v>0</v>
      </c>
      <c r="K679" s="188"/>
      <c r="L679" s="189"/>
      <c r="M679" s="190" t="s">
        <v>1</v>
      </c>
      <c r="N679" s="191" t="s">
        <v>44</v>
      </c>
      <c r="P679" s="149">
        <f>O679*H679</f>
        <v>0</v>
      </c>
      <c r="Q679" s="149">
        <v>0.0031</v>
      </c>
      <c r="R679" s="149">
        <f>Q679*H679</f>
        <v>0.11159999999999999</v>
      </c>
      <c r="S679" s="149">
        <v>0</v>
      </c>
      <c r="T679" s="150">
        <f>S679*H679</f>
        <v>0</v>
      </c>
      <c r="AR679" s="151" t="s">
        <v>252</v>
      </c>
      <c r="AT679" s="151" t="s">
        <v>574</v>
      </c>
      <c r="AU679" s="151" t="s">
        <v>88</v>
      </c>
      <c r="AY679" s="17" t="s">
        <v>317</v>
      </c>
      <c r="BE679" s="152">
        <f>IF(N679="základní",J679,0)</f>
        <v>0</v>
      </c>
      <c r="BF679" s="152">
        <f>IF(N679="snížená",J679,0)</f>
        <v>0</v>
      </c>
      <c r="BG679" s="152">
        <f>IF(N679="zákl. přenesená",J679,0)</f>
        <v>0</v>
      </c>
      <c r="BH679" s="152">
        <f>IF(N679="sníž. přenesená",J679,0)</f>
        <v>0</v>
      </c>
      <c r="BI679" s="152">
        <f>IF(N679="nulová",J679,0)</f>
        <v>0</v>
      </c>
      <c r="BJ679" s="17" t="s">
        <v>21</v>
      </c>
      <c r="BK679" s="152">
        <f>ROUND(I679*H679,1)</f>
        <v>0</v>
      </c>
      <c r="BL679" s="17" t="s">
        <v>219</v>
      </c>
      <c r="BM679" s="151" t="s">
        <v>1477</v>
      </c>
    </row>
    <row r="680" spans="2:51" s="13" customFormat="1" ht="11.25">
      <c r="B680" s="160"/>
      <c r="D680" s="154" t="s">
        <v>323</v>
      </c>
      <c r="E680" s="161" t="s">
        <v>1</v>
      </c>
      <c r="F680" s="162" t="s">
        <v>1092</v>
      </c>
      <c r="H680" s="163">
        <v>36</v>
      </c>
      <c r="I680" s="164"/>
      <c r="L680" s="160"/>
      <c r="M680" s="165"/>
      <c r="T680" s="166"/>
      <c r="AT680" s="161" t="s">
        <v>323</v>
      </c>
      <c r="AU680" s="161" t="s">
        <v>88</v>
      </c>
      <c r="AV680" s="13" t="s">
        <v>88</v>
      </c>
      <c r="AW680" s="13" t="s">
        <v>35</v>
      </c>
      <c r="AX680" s="13" t="s">
        <v>79</v>
      </c>
      <c r="AY680" s="161" t="s">
        <v>317</v>
      </c>
    </row>
    <row r="681" spans="2:51" s="15" customFormat="1" ht="11.25">
      <c r="B681" s="174"/>
      <c r="D681" s="154" t="s">
        <v>323</v>
      </c>
      <c r="E681" s="175" t="s">
        <v>1</v>
      </c>
      <c r="F681" s="176" t="s">
        <v>334</v>
      </c>
      <c r="H681" s="177">
        <v>36</v>
      </c>
      <c r="I681" s="178"/>
      <c r="L681" s="174"/>
      <c r="M681" s="179"/>
      <c r="T681" s="180"/>
      <c r="AT681" s="175" t="s">
        <v>323</v>
      </c>
      <c r="AU681" s="175" t="s">
        <v>88</v>
      </c>
      <c r="AV681" s="15" t="s">
        <v>219</v>
      </c>
      <c r="AW681" s="15" t="s">
        <v>35</v>
      </c>
      <c r="AX681" s="15" t="s">
        <v>21</v>
      </c>
      <c r="AY681" s="175" t="s">
        <v>317</v>
      </c>
    </row>
    <row r="682" spans="2:65" s="1" customFormat="1" ht="24.2" customHeight="1">
      <c r="B682" s="32"/>
      <c r="C682" s="181" t="s">
        <v>829</v>
      </c>
      <c r="D682" s="181" t="s">
        <v>574</v>
      </c>
      <c r="E682" s="182" t="s">
        <v>1478</v>
      </c>
      <c r="F682" s="183" t="s">
        <v>1479</v>
      </c>
      <c r="G682" s="184" t="s">
        <v>506</v>
      </c>
      <c r="H682" s="185">
        <v>2</v>
      </c>
      <c r="I682" s="186"/>
      <c r="J682" s="187">
        <f>ROUND(I682*H682,1)</f>
        <v>0</v>
      </c>
      <c r="K682" s="188"/>
      <c r="L682" s="189"/>
      <c r="M682" s="190" t="s">
        <v>1</v>
      </c>
      <c r="N682" s="191" t="s">
        <v>44</v>
      </c>
      <c r="P682" s="149">
        <f>O682*H682</f>
        <v>0</v>
      </c>
      <c r="Q682" s="149">
        <v>0.01</v>
      </c>
      <c r="R682" s="149">
        <f>Q682*H682</f>
        <v>0.02</v>
      </c>
      <c r="S682" s="149">
        <v>0</v>
      </c>
      <c r="T682" s="150">
        <f>S682*H682</f>
        <v>0</v>
      </c>
      <c r="AR682" s="151" t="s">
        <v>252</v>
      </c>
      <c r="AT682" s="151" t="s">
        <v>574</v>
      </c>
      <c r="AU682" s="151" t="s">
        <v>88</v>
      </c>
      <c r="AY682" s="17" t="s">
        <v>317</v>
      </c>
      <c r="BE682" s="152">
        <f>IF(N682="základní",J682,0)</f>
        <v>0</v>
      </c>
      <c r="BF682" s="152">
        <f>IF(N682="snížená",J682,0)</f>
        <v>0</v>
      </c>
      <c r="BG682" s="152">
        <f>IF(N682="zákl. přenesená",J682,0)</f>
        <v>0</v>
      </c>
      <c r="BH682" s="152">
        <f>IF(N682="sníž. přenesená",J682,0)</f>
        <v>0</v>
      </c>
      <c r="BI682" s="152">
        <f>IF(N682="nulová",J682,0)</f>
        <v>0</v>
      </c>
      <c r="BJ682" s="17" t="s">
        <v>21</v>
      </c>
      <c r="BK682" s="152">
        <f>ROUND(I682*H682,1)</f>
        <v>0</v>
      </c>
      <c r="BL682" s="17" t="s">
        <v>219</v>
      </c>
      <c r="BM682" s="151" t="s">
        <v>1480</v>
      </c>
    </row>
    <row r="683" spans="2:51" s="13" customFormat="1" ht="11.25">
      <c r="B683" s="160"/>
      <c r="D683" s="154" t="s">
        <v>323</v>
      </c>
      <c r="E683" s="161" t="s">
        <v>1</v>
      </c>
      <c r="F683" s="162" t="s">
        <v>1078</v>
      </c>
      <c r="H683" s="163">
        <v>2</v>
      </c>
      <c r="I683" s="164"/>
      <c r="L683" s="160"/>
      <c r="M683" s="165"/>
      <c r="T683" s="166"/>
      <c r="AT683" s="161" t="s">
        <v>323</v>
      </c>
      <c r="AU683" s="161" t="s">
        <v>88</v>
      </c>
      <c r="AV683" s="13" t="s">
        <v>88</v>
      </c>
      <c r="AW683" s="13" t="s">
        <v>35</v>
      </c>
      <c r="AX683" s="13" t="s">
        <v>79</v>
      </c>
      <c r="AY683" s="161" t="s">
        <v>317</v>
      </c>
    </row>
    <row r="684" spans="2:51" s="15" customFormat="1" ht="11.25">
      <c r="B684" s="174"/>
      <c r="D684" s="154" t="s">
        <v>323</v>
      </c>
      <c r="E684" s="175" t="s">
        <v>1</v>
      </c>
      <c r="F684" s="176" t="s">
        <v>334</v>
      </c>
      <c r="H684" s="177">
        <v>2</v>
      </c>
      <c r="I684" s="178"/>
      <c r="L684" s="174"/>
      <c r="M684" s="179"/>
      <c r="T684" s="180"/>
      <c r="AT684" s="175" t="s">
        <v>323</v>
      </c>
      <c r="AU684" s="175" t="s">
        <v>88</v>
      </c>
      <c r="AV684" s="15" t="s">
        <v>219</v>
      </c>
      <c r="AW684" s="15" t="s">
        <v>35</v>
      </c>
      <c r="AX684" s="15" t="s">
        <v>21</v>
      </c>
      <c r="AY684" s="175" t="s">
        <v>317</v>
      </c>
    </row>
    <row r="685" spans="2:65" s="1" customFormat="1" ht="33" customHeight="1">
      <c r="B685" s="32"/>
      <c r="C685" s="139" t="s">
        <v>833</v>
      </c>
      <c r="D685" s="139" t="s">
        <v>319</v>
      </c>
      <c r="E685" s="140" t="s">
        <v>1481</v>
      </c>
      <c r="F685" s="141" t="s">
        <v>1482</v>
      </c>
      <c r="G685" s="142" t="s">
        <v>172</v>
      </c>
      <c r="H685" s="143">
        <v>267.51</v>
      </c>
      <c r="I685" s="144"/>
      <c r="J685" s="145">
        <f>ROUND(I685*H685,1)</f>
        <v>0</v>
      </c>
      <c r="K685" s="146"/>
      <c r="L685" s="32"/>
      <c r="M685" s="147" t="s">
        <v>1</v>
      </c>
      <c r="N685" s="148" t="s">
        <v>44</v>
      </c>
      <c r="P685" s="149">
        <f>O685*H685</f>
        <v>0</v>
      </c>
      <c r="Q685" s="149">
        <v>0</v>
      </c>
      <c r="R685" s="149">
        <f>Q685*H685</f>
        <v>0</v>
      </c>
      <c r="S685" s="149">
        <v>0</v>
      </c>
      <c r="T685" s="150">
        <f>S685*H685</f>
        <v>0</v>
      </c>
      <c r="AR685" s="151" t="s">
        <v>219</v>
      </c>
      <c r="AT685" s="151" t="s">
        <v>319</v>
      </c>
      <c r="AU685" s="151" t="s">
        <v>88</v>
      </c>
      <c r="AY685" s="17" t="s">
        <v>317</v>
      </c>
      <c r="BE685" s="152">
        <f>IF(N685="základní",J685,0)</f>
        <v>0</v>
      </c>
      <c r="BF685" s="152">
        <f>IF(N685="snížená",J685,0)</f>
        <v>0</v>
      </c>
      <c r="BG685" s="152">
        <f>IF(N685="zákl. přenesená",J685,0)</f>
        <v>0</v>
      </c>
      <c r="BH685" s="152">
        <f>IF(N685="sníž. přenesená",J685,0)</f>
        <v>0</v>
      </c>
      <c r="BI685" s="152">
        <f>IF(N685="nulová",J685,0)</f>
        <v>0</v>
      </c>
      <c r="BJ685" s="17" t="s">
        <v>21</v>
      </c>
      <c r="BK685" s="152">
        <f>ROUND(I685*H685,1)</f>
        <v>0</v>
      </c>
      <c r="BL685" s="17" t="s">
        <v>219</v>
      </c>
      <c r="BM685" s="151" t="s">
        <v>1483</v>
      </c>
    </row>
    <row r="686" spans="2:51" s="12" customFormat="1" ht="11.25">
      <c r="B686" s="153"/>
      <c r="D686" s="154" t="s">
        <v>323</v>
      </c>
      <c r="E686" s="155" t="s">
        <v>1</v>
      </c>
      <c r="F686" s="156" t="s">
        <v>1484</v>
      </c>
      <c r="H686" s="155" t="s">
        <v>1</v>
      </c>
      <c r="I686" s="157"/>
      <c r="L686" s="153"/>
      <c r="M686" s="158"/>
      <c r="T686" s="159"/>
      <c r="AT686" s="155" t="s">
        <v>323</v>
      </c>
      <c r="AU686" s="155" t="s">
        <v>88</v>
      </c>
      <c r="AV686" s="12" t="s">
        <v>21</v>
      </c>
      <c r="AW686" s="12" t="s">
        <v>35</v>
      </c>
      <c r="AX686" s="12" t="s">
        <v>79</v>
      </c>
      <c r="AY686" s="155" t="s">
        <v>317</v>
      </c>
    </row>
    <row r="687" spans="2:51" s="12" customFormat="1" ht="11.25">
      <c r="B687" s="153"/>
      <c r="D687" s="154" t="s">
        <v>323</v>
      </c>
      <c r="E687" s="155" t="s">
        <v>1</v>
      </c>
      <c r="F687" s="156" t="s">
        <v>1232</v>
      </c>
      <c r="H687" s="155" t="s">
        <v>1</v>
      </c>
      <c r="I687" s="157"/>
      <c r="L687" s="153"/>
      <c r="M687" s="158"/>
      <c r="T687" s="159"/>
      <c r="AT687" s="155" t="s">
        <v>323</v>
      </c>
      <c r="AU687" s="155" t="s">
        <v>88</v>
      </c>
      <c r="AV687" s="12" t="s">
        <v>21</v>
      </c>
      <c r="AW687" s="12" t="s">
        <v>35</v>
      </c>
      <c r="AX687" s="12" t="s">
        <v>79</v>
      </c>
      <c r="AY687" s="155" t="s">
        <v>317</v>
      </c>
    </row>
    <row r="688" spans="2:51" s="13" customFormat="1" ht="11.25">
      <c r="B688" s="160"/>
      <c r="D688" s="154" t="s">
        <v>323</v>
      </c>
      <c r="E688" s="161" t="s">
        <v>1</v>
      </c>
      <c r="F688" s="162" t="s">
        <v>1485</v>
      </c>
      <c r="H688" s="163">
        <v>83.67</v>
      </c>
      <c r="I688" s="164"/>
      <c r="L688" s="160"/>
      <c r="M688" s="165"/>
      <c r="T688" s="166"/>
      <c r="AT688" s="161" t="s">
        <v>323</v>
      </c>
      <c r="AU688" s="161" t="s">
        <v>88</v>
      </c>
      <c r="AV688" s="13" t="s">
        <v>88</v>
      </c>
      <c r="AW688" s="13" t="s">
        <v>35</v>
      </c>
      <c r="AX688" s="13" t="s">
        <v>79</v>
      </c>
      <c r="AY688" s="161" t="s">
        <v>317</v>
      </c>
    </row>
    <row r="689" spans="2:51" s="12" customFormat="1" ht="11.25">
      <c r="B689" s="153"/>
      <c r="D689" s="154" t="s">
        <v>323</v>
      </c>
      <c r="E689" s="155" t="s">
        <v>1</v>
      </c>
      <c r="F689" s="156" t="s">
        <v>1486</v>
      </c>
      <c r="H689" s="155" t="s">
        <v>1</v>
      </c>
      <c r="I689" s="157"/>
      <c r="L689" s="153"/>
      <c r="M689" s="158"/>
      <c r="T689" s="159"/>
      <c r="AT689" s="155" t="s">
        <v>323</v>
      </c>
      <c r="AU689" s="155" t="s">
        <v>88</v>
      </c>
      <c r="AV689" s="12" t="s">
        <v>21</v>
      </c>
      <c r="AW689" s="12" t="s">
        <v>35</v>
      </c>
      <c r="AX689" s="12" t="s">
        <v>79</v>
      </c>
      <c r="AY689" s="155" t="s">
        <v>317</v>
      </c>
    </row>
    <row r="690" spans="2:51" s="13" customFormat="1" ht="11.25">
      <c r="B690" s="160"/>
      <c r="D690" s="154" t="s">
        <v>323</v>
      </c>
      <c r="E690" s="161" t="s">
        <v>1</v>
      </c>
      <c r="F690" s="162" t="s">
        <v>1487</v>
      </c>
      <c r="H690" s="163">
        <v>183.84</v>
      </c>
      <c r="I690" s="164"/>
      <c r="L690" s="160"/>
      <c r="M690" s="165"/>
      <c r="T690" s="166"/>
      <c r="AT690" s="161" t="s">
        <v>323</v>
      </c>
      <c r="AU690" s="161" t="s">
        <v>88</v>
      </c>
      <c r="AV690" s="13" t="s">
        <v>88</v>
      </c>
      <c r="AW690" s="13" t="s">
        <v>35</v>
      </c>
      <c r="AX690" s="13" t="s">
        <v>79</v>
      </c>
      <c r="AY690" s="161" t="s">
        <v>317</v>
      </c>
    </row>
    <row r="691" spans="2:51" s="14" customFormat="1" ht="11.25">
      <c r="B691" s="167"/>
      <c r="D691" s="154" t="s">
        <v>323</v>
      </c>
      <c r="E691" s="168" t="s">
        <v>1133</v>
      </c>
      <c r="F691" s="169" t="s">
        <v>333</v>
      </c>
      <c r="H691" s="170">
        <v>267.51</v>
      </c>
      <c r="I691" s="171"/>
      <c r="L691" s="167"/>
      <c r="M691" s="172"/>
      <c r="T691" s="173"/>
      <c r="AT691" s="168" t="s">
        <v>323</v>
      </c>
      <c r="AU691" s="168" t="s">
        <v>88</v>
      </c>
      <c r="AV691" s="14" t="s">
        <v>190</v>
      </c>
      <c r="AW691" s="14" t="s">
        <v>35</v>
      </c>
      <c r="AX691" s="14" t="s">
        <v>79</v>
      </c>
      <c r="AY691" s="168" t="s">
        <v>317</v>
      </c>
    </row>
    <row r="692" spans="2:51" s="15" customFormat="1" ht="11.25">
      <c r="B692" s="174"/>
      <c r="D692" s="154" t="s">
        <v>323</v>
      </c>
      <c r="E692" s="175" t="s">
        <v>1130</v>
      </c>
      <c r="F692" s="176" t="s">
        <v>334</v>
      </c>
      <c r="H692" s="177">
        <v>267.51</v>
      </c>
      <c r="I692" s="178"/>
      <c r="L692" s="174"/>
      <c r="M692" s="179"/>
      <c r="T692" s="180"/>
      <c r="AT692" s="175" t="s">
        <v>323</v>
      </c>
      <c r="AU692" s="175" t="s">
        <v>88</v>
      </c>
      <c r="AV692" s="15" t="s">
        <v>219</v>
      </c>
      <c r="AW692" s="15" t="s">
        <v>35</v>
      </c>
      <c r="AX692" s="15" t="s">
        <v>21</v>
      </c>
      <c r="AY692" s="175" t="s">
        <v>317</v>
      </c>
    </row>
    <row r="693" spans="2:65" s="1" customFormat="1" ht="37.9" customHeight="1">
      <c r="B693" s="32"/>
      <c r="C693" s="139" t="s">
        <v>838</v>
      </c>
      <c r="D693" s="139" t="s">
        <v>319</v>
      </c>
      <c r="E693" s="140" t="s">
        <v>1488</v>
      </c>
      <c r="F693" s="141" t="s">
        <v>1489</v>
      </c>
      <c r="G693" s="142" t="s">
        <v>172</v>
      </c>
      <c r="H693" s="143">
        <v>2513.67</v>
      </c>
      <c r="I693" s="144"/>
      <c r="J693" s="145">
        <f>ROUND(I693*H693,1)</f>
        <v>0</v>
      </c>
      <c r="K693" s="146"/>
      <c r="L693" s="32"/>
      <c r="M693" s="147" t="s">
        <v>1</v>
      </c>
      <c r="N693" s="148" t="s">
        <v>44</v>
      </c>
      <c r="P693" s="149">
        <f>O693*H693</f>
        <v>0</v>
      </c>
      <c r="Q693" s="149">
        <v>0</v>
      </c>
      <c r="R693" s="149">
        <f>Q693*H693</f>
        <v>0</v>
      </c>
      <c r="S693" s="149">
        <v>0</v>
      </c>
      <c r="T693" s="150">
        <f>S693*H693</f>
        <v>0</v>
      </c>
      <c r="AR693" s="151" t="s">
        <v>219</v>
      </c>
      <c r="AT693" s="151" t="s">
        <v>319</v>
      </c>
      <c r="AU693" s="151" t="s">
        <v>88</v>
      </c>
      <c r="AY693" s="17" t="s">
        <v>317</v>
      </c>
      <c r="BE693" s="152">
        <f>IF(N693="základní",J693,0)</f>
        <v>0</v>
      </c>
      <c r="BF693" s="152">
        <f>IF(N693="snížená",J693,0)</f>
        <v>0</v>
      </c>
      <c r="BG693" s="152">
        <f>IF(N693="zákl. přenesená",J693,0)</f>
        <v>0</v>
      </c>
      <c r="BH693" s="152">
        <f>IF(N693="sníž. přenesená",J693,0)</f>
        <v>0</v>
      </c>
      <c r="BI693" s="152">
        <f>IF(N693="nulová",J693,0)</f>
        <v>0</v>
      </c>
      <c r="BJ693" s="17" t="s">
        <v>21</v>
      </c>
      <c r="BK693" s="152">
        <f>ROUND(I693*H693,1)</f>
        <v>0</v>
      </c>
      <c r="BL693" s="17" t="s">
        <v>219</v>
      </c>
      <c r="BM693" s="151" t="s">
        <v>1490</v>
      </c>
    </row>
    <row r="694" spans="2:51" s="12" customFormat="1" ht="11.25">
      <c r="B694" s="153"/>
      <c r="D694" s="154" t="s">
        <v>323</v>
      </c>
      <c r="E694" s="155" t="s">
        <v>1</v>
      </c>
      <c r="F694" s="156" t="s">
        <v>1204</v>
      </c>
      <c r="H694" s="155" t="s">
        <v>1</v>
      </c>
      <c r="I694" s="157"/>
      <c r="L694" s="153"/>
      <c r="M694" s="158"/>
      <c r="T694" s="159"/>
      <c r="AT694" s="155" t="s">
        <v>323</v>
      </c>
      <c r="AU694" s="155" t="s">
        <v>88</v>
      </c>
      <c r="AV694" s="12" t="s">
        <v>21</v>
      </c>
      <c r="AW694" s="12" t="s">
        <v>35</v>
      </c>
      <c r="AX694" s="12" t="s">
        <v>79</v>
      </c>
      <c r="AY694" s="155" t="s">
        <v>317</v>
      </c>
    </row>
    <row r="695" spans="2:51" s="12" customFormat="1" ht="22.5">
      <c r="B695" s="153"/>
      <c r="D695" s="154" t="s">
        <v>323</v>
      </c>
      <c r="E695" s="155" t="s">
        <v>1</v>
      </c>
      <c r="F695" s="156" t="s">
        <v>1491</v>
      </c>
      <c r="H695" s="155" t="s">
        <v>1</v>
      </c>
      <c r="I695" s="157"/>
      <c r="L695" s="153"/>
      <c r="M695" s="158"/>
      <c r="T695" s="159"/>
      <c r="AT695" s="155" t="s">
        <v>323</v>
      </c>
      <c r="AU695" s="155" t="s">
        <v>88</v>
      </c>
      <c r="AV695" s="12" t="s">
        <v>21</v>
      </c>
      <c r="AW695" s="12" t="s">
        <v>35</v>
      </c>
      <c r="AX695" s="12" t="s">
        <v>79</v>
      </c>
      <c r="AY695" s="155" t="s">
        <v>317</v>
      </c>
    </row>
    <row r="696" spans="2:51" s="13" customFormat="1" ht="11.25">
      <c r="B696" s="160"/>
      <c r="D696" s="154" t="s">
        <v>323</v>
      </c>
      <c r="E696" s="161" t="s">
        <v>1</v>
      </c>
      <c r="F696" s="162" t="s">
        <v>1123</v>
      </c>
      <c r="H696" s="163">
        <v>270.31</v>
      </c>
      <c r="I696" s="164"/>
      <c r="L696" s="160"/>
      <c r="M696" s="165"/>
      <c r="T696" s="166"/>
      <c r="AT696" s="161" t="s">
        <v>323</v>
      </c>
      <c r="AU696" s="161" t="s">
        <v>88</v>
      </c>
      <c r="AV696" s="13" t="s">
        <v>88</v>
      </c>
      <c r="AW696" s="13" t="s">
        <v>35</v>
      </c>
      <c r="AX696" s="13" t="s">
        <v>79</v>
      </c>
      <c r="AY696" s="161" t="s">
        <v>317</v>
      </c>
    </row>
    <row r="697" spans="2:51" s="14" customFormat="1" ht="11.25">
      <c r="B697" s="167"/>
      <c r="D697" s="154" t="s">
        <v>323</v>
      </c>
      <c r="E697" s="168" t="s">
        <v>1121</v>
      </c>
      <c r="F697" s="169" t="s">
        <v>333</v>
      </c>
      <c r="H697" s="170">
        <v>270.31</v>
      </c>
      <c r="I697" s="171"/>
      <c r="L697" s="167"/>
      <c r="M697" s="172"/>
      <c r="T697" s="173"/>
      <c r="AT697" s="168" t="s">
        <v>323</v>
      </c>
      <c r="AU697" s="168" t="s">
        <v>88</v>
      </c>
      <c r="AV697" s="14" t="s">
        <v>190</v>
      </c>
      <c r="AW697" s="14" t="s">
        <v>35</v>
      </c>
      <c r="AX697" s="14" t="s">
        <v>79</v>
      </c>
      <c r="AY697" s="168" t="s">
        <v>317</v>
      </c>
    </row>
    <row r="698" spans="2:51" s="12" customFormat="1" ht="11.25">
      <c r="B698" s="153"/>
      <c r="D698" s="154" t="s">
        <v>323</v>
      </c>
      <c r="E698" s="155" t="s">
        <v>1</v>
      </c>
      <c r="F698" s="156" t="s">
        <v>1204</v>
      </c>
      <c r="H698" s="155" t="s">
        <v>1</v>
      </c>
      <c r="I698" s="157"/>
      <c r="L698" s="153"/>
      <c r="M698" s="158"/>
      <c r="T698" s="159"/>
      <c r="AT698" s="155" t="s">
        <v>323</v>
      </c>
      <c r="AU698" s="155" t="s">
        <v>88</v>
      </c>
      <c r="AV698" s="12" t="s">
        <v>21</v>
      </c>
      <c r="AW698" s="12" t="s">
        <v>35</v>
      </c>
      <c r="AX698" s="12" t="s">
        <v>79</v>
      </c>
      <c r="AY698" s="155" t="s">
        <v>317</v>
      </c>
    </row>
    <row r="699" spans="2:51" s="12" customFormat="1" ht="11.25">
      <c r="B699" s="153"/>
      <c r="D699" s="154" t="s">
        <v>323</v>
      </c>
      <c r="E699" s="155" t="s">
        <v>1</v>
      </c>
      <c r="F699" s="156" t="s">
        <v>1492</v>
      </c>
      <c r="H699" s="155" t="s">
        <v>1</v>
      </c>
      <c r="I699" s="157"/>
      <c r="L699" s="153"/>
      <c r="M699" s="158"/>
      <c r="T699" s="159"/>
      <c r="AT699" s="155" t="s">
        <v>323</v>
      </c>
      <c r="AU699" s="155" t="s">
        <v>88</v>
      </c>
      <c r="AV699" s="12" t="s">
        <v>21</v>
      </c>
      <c r="AW699" s="12" t="s">
        <v>35</v>
      </c>
      <c r="AX699" s="12" t="s">
        <v>79</v>
      </c>
      <c r="AY699" s="155" t="s">
        <v>317</v>
      </c>
    </row>
    <row r="700" spans="2:51" s="13" customFormat="1" ht="11.25">
      <c r="B700" s="160"/>
      <c r="D700" s="154" t="s">
        <v>323</v>
      </c>
      <c r="E700" s="161" t="s">
        <v>1</v>
      </c>
      <c r="F700" s="162" t="s">
        <v>1493</v>
      </c>
      <c r="H700" s="163">
        <v>2235.94</v>
      </c>
      <c r="I700" s="164"/>
      <c r="L700" s="160"/>
      <c r="M700" s="165"/>
      <c r="T700" s="166"/>
      <c r="AT700" s="161" t="s">
        <v>323</v>
      </c>
      <c r="AU700" s="161" t="s">
        <v>88</v>
      </c>
      <c r="AV700" s="13" t="s">
        <v>88</v>
      </c>
      <c r="AW700" s="13" t="s">
        <v>35</v>
      </c>
      <c r="AX700" s="13" t="s">
        <v>79</v>
      </c>
      <c r="AY700" s="161" t="s">
        <v>317</v>
      </c>
    </row>
    <row r="701" spans="2:51" s="12" customFormat="1" ht="11.25">
      <c r="B701" s="153"/>
      <c r="D701" s="154" t="s">
        <v>323</v>
      </c>
      <c r="E701" s="155" t="s">
        <v>1</v>
      </c>
      <c r="F701" s="156" t="s">
        <v>1494</v>
      </c>
      <c r="H701" s="155" t="s">
        <v>1</v>
      </c>
      <c r="I701" s="157"/>
      <c r="L701" s="153"/>
      <c r="M701" s="158"/>
      <c r="T701" s="159"/>
      <c r="AT701" s="155" t="s">
        <v>323</v>
      </c>
      <c r="AU701" s="155" t="s">
        <v>88</v>
      </c>
      <c r="AV701" s="12" t="s">
        <v>21</v>
      </c>
      <c r="AW701" s="12" t="s">
        <v>35</v>
      </c>
      <c r="AX701" s="12" t="s">
        <v>79</v>
      </c>
      <c r="AY701" s="155" t="s">
        <v>317</v>
      </c>
    </row>
    <row r="702" spans="2:51" s="13" customFormat="1" ht="11.25">
      <c r="B702" s="160"/>
      <c r="D702" s="154" t="s">
        <v>323</v>
      </c>
      <c r="E702" s="161" t="s">
        <v>1</v>
      </c>
      <c r="F702" s="162" t="s">
        <v>1495</v>
      </c>
      <c r="H702" s="163">
        <v>1</v>
      </c>
      <c r="I702" s="164"/>
      <c r="L702" s="160"/>
      <c r="M702" s="165"/>
      <c r="T702" s="166"/>
      <c r="AT702" s="161" t="s">
        <v>323</v>
      </c>
      <c r="AU702" s="161" t="s">
        <v>88</v>
      </c>
      <c r="AV702" s="13" t="s">
        <v>88</v>
      </c>
      <c r="AW702" s="13" t="s">
        <v>35</v>
      </c>
      <c r="AX702" s="13" t="s">
        <v>79</v>
      </c>
      <c r="AY702" s="161" t="s">
        <v>317</v>
      </c>
    </row>
    <row r="703" spans="2:51" s="14" customFormat="1" ht="11.25">
      <c r="B703" s="167"/>
      <c r="D703" s="154" t="s">
        <v>323</v>
      </c>
      <c r="E703" s="168" t="s">
        <v>1124</v>
      </c>
      <c r="F703" s="169" t="s">
        <v>333</v>
      </c>
      <c r="H703" s="170">
        <v>2236.94</v>
      </c>
      <c r="I703" s="171"/>
      <c r="L703" s="167"/>
      <c r="M703" s="172"/>
      <c r="T703" s="173"/>
      <c r="AT703" s="168" t="s">
        <v>323</v>
      </c>
      <c r="AU703" s="168" t="s">
        <v>88</v>
      </c>
      <c r="AV703" s="14" t="s">
        <v>190</v>
      </c>
      <c r="AW703" s="14" t="s">
        <v>35</v>
      </c>
      <c r="AX703" s="14" t="s">
        <v>79</v>
      </c>
      <c r="AY703" s="168" t="s">
        <v>317</v>
      </c>
    </row>
    <row r="704" spans="2:51" s="12" customFormat="1" ht="22.5">
      <c r="B704" s="153"/>
      <c r="D704" s="154" t="s">
        <v>323</v>
      </c>
      <c r="E704" s="155" t="s">
        <v>1</v>
      </c>
      <c r="F704" s="156" t="s">
        <v>1496</v>
      </c>
      <c r="H704" s="155" t="s">
        <v>1</v>
      </c>
      <c r="I704" s="157"/>
      <c r="L704" s="153"/>
      <c r="M704" s="158"/>
      <c r="T704" s="159"/>
      <c r="AT704" s="155" t="s">
        <v>323</v>
      </c>
      <c r="AU704" s="155" t="s">
        <v>88</v>
      </c>
      <c r="AV704" s="12" t="s">
        <v>21</v>
      </c>
      <c r="AW704" s="12" t="s">
        <v>35</v>
      </c>
      <c r="AX704" s="12" t="s">
        <v>79</v>
      </c>
      <c r="AY704" s="155" t="s">
        <v>317</v>
      </c>
    </row>
    <row r="705" spans="2:51" s="13" customFormat="1" ht="11.25">
      <c r="B705" s="160"/>
      <c r="D705" s="154" t="s">
        <v>323</v>
      </c>
      <c r="E705" s="161" t="s">
        <v>1</v>
      </c>
      <c r="F705" s="162" t="s">
        <v>1129</v>
      </c>
      <c r="H705" s="163">
        <v>6.42</v>
      </c>
      <c r="I705" s="164"/>
      <c r="L705" s="160"/>
      <c r="M705" s="165"/>
      <c r="T705" s="166"/>
      <c r="AT705" s="161" t="s">
        <v>323</v>
      </c>
      <c r="AU705" s="161" t="s">
        <v>88</v>
      </c>
      <c r="AV705" s="13" t="s">
        <v>88</v>
      </c>
      <c r="AW705" s="13" t="s">
        <v>35</v>
      </c>
      <c r="AX705" s="13" t="s">
        <v>79</v>
      </c>
      <c r="AY705" s="161" t="s">
        <v>317</v>
      </c>
    </row>
    <row r="706" spans="2:51" s="14" customFormat="1" ht="11.25">
      <c r="B706" s="167"/>
      <c r="D706" s="154" t="s">
        <v>323</v>
      </c>
      <c r="E706" s="168" t="s">
        <v>1127</v>
      </c>
      <c r="F706" s="169" t="s">
        <v>333</v>
      </c>
      <c r="H706" s="170">
        <v>6.42</v>
      </c>
      <c r="I706" s="171"/>
      <c r="L706" s="167"/>
      <c r="M706" s="172"/>
      <c r="T706" s="173"/>
      <c r="AT706" s="168" t="s">
        <v>323</v>
      </c>
      <c r="AU706" s="168" t="s">
        <v>88</v>
      </c>
      <c r="AV706" s="14" t="s">
        <v>190</v>
      </c>
      <c r="AW706" s="14" t="s">
        <v>35</v>
      </c>
      <c r="AX706" s="14" t="s">
        <v>79</v>
      </c>
      <c r="AY706" s="168" t="s">
        <v>317</v>
      </c>
    </row>
    <row r="707" spans="2:51" s="15" customFormat="1" ht="11.25">
      <c r="B707" s="174"/>
      <c r="D707" s="154" t="s">
        <v>323</v>
      </c>
      <c r="E707" s="175" t="s">
        <v>1118</v>
      </c>
      <c r="F707" s="176" t="s">
        <v>334</v>
      </c>
      <c r="H707" s="177">
        <v>2513.67</v>
      </c>
      <c r="I707" s="178"/>
      <c r="L707" s="174"/>
      <c r="M707" s="179"/>
      <c r="T707" s="180"/>
      <c r="AT707" s="175" t="s">
        <v>323</v>
      </c>
      <c r="AU707" s="175" t="s">
        <v>88</v>
      </c>
      <c r="AV707" s="15" t="s">
        <v>219</v>
      </c>
      <c r="AW707" s="15" t="s">
        <v>35</v>
      </c>
      <c r="AX707" s="15" t="s">
        <v>21</v>
      </c>
      <c r="AY707" s="175" t="s">
        <v>317</v>
      </c>
    </row>
    <row r="708" spans="2:65" s="1" customFormat="1" ht="24.2" customHeight="1">
      <c r="B708" s="32"/>
      <c r="C708" s="181" t="s">
        <v>843</v>
      </c>
      <c r="D708" s="181" t="s">
        <v>574</v>
      </c>
      <c r="E708" s="182" t="s">
        <v>1497</v>
      </c>
      <c r="F708" s="183" t="s">
        <v>1498</v>
      </c>
      <c r="G708" s="184" t="s">
        <v>172</v>
      </c>
      <c r="H708" s="185">
        <v>274.198</v>
      </c>
      <c r="I708" s="186"/>
      <c r="J708" s="187">
        <f>ROUND(I708*H708,1)</f>
        <v>0</v>
      </c>
      <c r="K708" s="188"/>
      <c r="L708" s="189"/>
      <c r="M708" s="190" t="s">
        <v>1</v>
      </c>
      <c r="N708" s="191" t="s">
        <v>44</v>
      </c>
      <c r="P708" s="149">
        <f>O708*H708</f>
        <v>0</v>
      </c>
      <c r="Q708" s="149">
        <v>0.00102</v>
      </c>
      <c r="R708" s="149">
        <f>Q708*H708</f>
        <v>0.27968196</v>
      </c>
      <c r="S708" s="149">
        <v>0</v>
      </c>
      <c r="T708" s="150">
        <f>S708*H708</f>
        <v>0</v>
      </c>
      <c r="AR708" s="151" t="s">
        <v>252</v>
      </c>
      <c r="AT708" s="151" t="s">
        <v>574</v>
      </c>
      <c r="AU708" s="151" t="s">
        <v>88</v>
      </c>
      <c r="AY708" s="17" t="s">
        <v>317</v>
      </c>
      <c r="BE708" s="152">
        <f>IF(N708="základní",J708,0)</f>
        <v>0</v>
      </c>
      <c r="BF708" s="152">
        <f>IF(N708="snížená",J708,0)</f>
        <v>0</v>
      </c>
      <c r="BG708" s="152">
        <f>IF(N708="zákl. přenesená",J708,0)</f>
        <v>0</v>
      </c>
      <c r="BH708" s="152">
        <f>IF(N708="sníž. přenesená",J708,0)</f>
        <v>0</v>
      </c>
      <c r="BI708" s="152">
        <f>IF(N708="nulová",J708,0)</f>
        <v>0</v>
      </c>
      <c r="BJ708" s="17" t="s">
        <v>21</v>
      </c>
      <c r="BK708" s="152">
        <f>ROUND(I708*H708,1)</f>
        <v>0</v>
      </c>
      <c r="BL708" s="17" t="s">
        <v>219</v>
      </c>
      <c r="BM708" s="151" t="s">
        <v>1499</v>
      </c>
    </row>
    <row r="709" spans="2:51" s="13" customFormat="1" ht="11.25">
      <c r="B709" s="160"/>
      <c r="D709" s="154" t="s">
        <v>323</v>
      </c>
      <c r="E709" s="161" t="s">
        <v>1</v>
      </c>
      <c r="F709" s="162" t="s">
        <v>1500</v>
      </c>
      <c r="H709" s="163">
        <v>274.198</v>
      </c>
      <c r="I709" s="164"/>
      <c r="L709" s="160"/>
      <c r="M709" s="165"/>
      <c r="T709" s="166"/>
      <c r="AT709" s="161" t="s">
        <v>323</v>
      </c>
      <c r="AU709" s="161" t="s">
        <v>88</v>
      </c>
      <c r="AV709" s="13" t="s">
        <v>88</v>
      </c>
      <c r="AW709" s="13" t="s">
        <v>35</v>
      </c>
      <c r="AX709" s="13" t="s">
        <v>79</v>
      </c>
      <c r="AY709" s="161" t="s">
        <v>317</v>
      </c>
    </row>
    <row r="710" spans="2:51" s="15" customFormat="1" ht="11.25">
      <c r="B710" s="174"/>
      <c r="D710" s="154" t="s">
        <v>323</v>
      </c>
      <c r="E710" s="175" t="s">
        <v>1</v>
      </c>
      <c r="F710" s="176" t="s">
        <v>334</v>
      </c>
      <c r="H710" s="177">
        <v>274.198</v>
      </c>
      <c r="I710" s="178"/>
      <c r="L710" s="174"/>
      <c r="M710" s="179"/>
      <c r="T710" s="180"/>
      <c r="AT710" s="175" t="s">
        <v>323</v>
      </c>
      <c r="AU710" s="175" t="s">
        <v>88</v>
      </c>
      <c r="AV710" s="15" t="s">
        <v>219</v>
      </c>
      <c r="AW710" s="15" t="s">
        <v>35</v>
      </c>
      <c r="AX710" s="15" t="s">
        <v>21</v>
      </c>
      <c r="AY710" s="175" t="s">
        <v>317</v>
      </c>
    </row>
    <row r="711" spans="2:65" s="1" customFormat="1" ht="24.2" customHeight="1">
      <c r="B711" s="32"/>
      <c r="C711" s="181" t="s">
        <v>847</v>
      </c>
      <c r="D711" s="181" t="s">
        <v>574</v>
      </c>
      <c r="E711" s="182" t="s">
        <v>1501</v>
      </c>
      <c r="F711" s="183" t="s">
        <v>1502</v>
      </c>
      <c r="G711" s="184" t="s">
        <v>172</v>
      </c>
      <c r="H711" s="185">
        <v>2576.512</v>
      </c>
      <c r="I711" s="186"/>
      <c r="J711" s="187">
        <f>ROUND(I711*H711,1)</f>
        <v>0</v>
      </c>
      <c r="K711" s="188"/>
      <c r="L711" s="189"/>
      <c r="M711" s="190" t="s">
        <v>1</v>
      </c>
      <c r="N711" s="191" t="s">
        <v>44</v>
      </c>
      <c r="P711" s="149">
        <f>O711*H711</f>
        <v>0</v>
      </c>
      <c r="Q711" s="149">
        <v>0.00712</v>
      </c>
      <c r="R711" s="149">
        <f>Q711*H711</f>
        <v>18.34476544</v>
      </c>
      <c r="S711" s="149">
        <v>0</v>
      </c>
      <c r="T711" s="150">
        <f>S711*H711</f>
        <v>0</v>
      </c>
      <c r="AR711" s="151" t="s">
        <v>252</v>
      </c>
      <c r="AT711" s="151" t="s">
        <v>574</v>
      </c>
      <c r="AU711" s="151" t="s">
        <v>88</v>
      </c>
      <c r="AY711" s="17" t="s">
        <v>317</v>
      </c>
      <c r="BE711" s="152">
        <f>IF(N711="základní",J711,0)</f>
        <v>0</v>
      </c>
      <c r="BF711" s="152">
        <f>IF(N711="snížená",J711,0)</f>
        <v>0</v>
      </c>
      <c r="BG711" s="152">
        <f>IF(N711="zákl. přenesená",J711,0)</f>
        <v>0</v>
      </c>
      <c r="BH711" s="152">
        <f>IF(N711="sníž. přenesená",J711,0)</f>
        <v>0</v>
      </c>
      <c r="BI711" s="152">
        <f>IF(N711="nulová",J711,0)</f>
        <v>0</v>
      </c>
      <c r="BJ711" s="17" t="s">
        <v>21</v>
      </c>
      <c r="BK711" s="152">
        <f>ROUND(I711*H711,1)</f>
        <v>0</v>
      </c>
      <c r="BL711" s="17" t="s">
        <v>219</v>
      </c>
      <c r="BM711" s="151" t="s">
        <v>1503</v>
      </c>
    </row>
    <row r="712" spans="2:51" s="13" customFormat="1" ht="11.25">
      <c r="B712" s="160"/>
      <c r="D712" s="154" t="s">
        <v>323</v>
      </c>
      <c r="E712" s="161" t="s">
        <v>1</v>
      </c>
      <c r="F712" s="162" t="s">
        <v>1504</v>
      </c>
      <c r="H712" s="163">
        <v>2576.512</v>
      </c>
      <c r="I712" s="164"/>
      <c r="L712" s="160"/>
      <c r="M712" s="165"/>
      <c r="T712" s="166"/>
      <c r="AT712" s="161" t="s">
        <v>323</v>
      </c>
      <c r="AU712" s="161" t="s">
        <v>88</v>
      </c>
      <c r="AV712" s="13" t="s">
        <v>88</v>
      </c>
      <c r="AW712" s="13" t="s">
        <v>35</v>
      </c>
      <c r="AX712" s="13" t="s">
        <v>79</v>
      </c>
      <c r="AY712" s="161" t="s">
        <v>317</v>
      </c>
    </row>
    <row r="713" spans="2:51" s="15" customFormat="1" ht="11.25">
      <c r="B713" s="174"/>
      <c r="D713" s="154" t="s">
        <v>323</v>
      </c>
      <c r="E713" s="175" t="s">
        <v>1</v>
      </c>
      <c r="F713" s="176" t="s">
        <v>334</v>
      </c>
      <c r="H713" s="177">
        <v>2576.512</v>
      </c>
      <c r="I713" s="178"/>
      <c r="L713" s="174"/>
      <c r="M713" s="179"/>
      <c r="T713" s="180"/>
      <c r="AT713" s="175" t="s">
        <v>323</v>
      </c>
      <c r="AU713" s="175" t="s">
        <v>88</v>
      </c>
      <c r="AV713" s="15" t="s">
        <v>219</v>
      </c>
      <c r="AW713" s="15" t="s">
        <v>35</v>
      </c>
      <c r="AX713" s="15" t="s">
        <v>21</v>
      </c>
      <c r="AY713" s="175" t="s">
        <v>317</v>
      </c>
    </row>
    <row r="714" spans="2:65" s="1" customFormat="1" ht="37.9" customHeight="1">
      <c r="B714" s="32"/>
      <c r="C714" s="139" t="s">
        <v>852</v>
      </c>
      <c r="D714" s="139" t="s">
        <v>319</v>
      </c>
      <c r="E714" s="140" t="s">
        <v>1505</v>
      </c>
      <c r="F714" s="141" t="s">
        <v>1506</v>
      </c>
      <c r="G714" s="142" t="s">
        <v>172</v>
      </c>
      <c r="H714" s="143">
        <v>6.42</v>
      </c>
      <c r="I714" s="144"/>
      <c r="J714" s="145">
        <f>ROUND(I714*H714,1)</f>
        <v>0</v>
      </c>
      <c r="K714" s="146"/>
      <c r="L714" s="32"/>
      <c r="M714" s="147" t="s">
        <v>1</v>
      </c>
      <c r="N714" s="148" t="s">
        <v>44</v>
      </c>
      <c r="P714" s="149">
        <f>O714*H714</f>
        <v>0</v>
      </c>
      <c r="Q714" s="149">
        <v>0</v>
      </c>
      <c r="R714" s="149">
        <f>Q714*H714</f>
        <v>0</v>
      </c>
      <c r="S714" s="149">
        <v>0</v>
      </c>
      <c r="T714" s="150">
        <f>S714*H714</f>
        <v>0</v>
      </c>
      <c r="AR714" s="151" t="s">
        <v>219</v>
      </c>
      <c r="AT714" s="151" t="s">
        <v>319</v>
      </c>
      <c r="AU714" s="151" t="s">
        <v>88</v>
      </c>
      <c r="AY714" s="17" t="s">
        <v>317</v>
      </c>
      <c r="BE714" s="152">
        <f>IF(N714="základní",J714,0)</f>
        <v>0</v>
      </c>
      <c r="BF714" s="152">
        <f>IF(N714="snížená",J714,0)</f>
        <v>0</v>
      </c>
      <c r="BG714" s="152">
        <f>IF(N714="zákl. přenesená",J714,0)</f>
        <v>0</v>
      </c>
      <c r="BH714" s="152">
        <f>IF(N714="sníž. přenesená",J714,0)</f>
        <v>0</v>
      </c>
      <c r="BI714" s="152">
        <f>IF(N714="nulová",J714,0)</f>
        <v>0</v>
      </c>
      <c r="BJ714" s="17" t="s">
        <v>21</v>
      </c>
      <c r="BK714" s="152">
        <f>ROUND(I714*H714,1)</f>
        <v>0</v>
      </c>
      <c r="BL714" s="17" t="s">
        <v>219</v>
      </c>
      <c r="BM714" s="151" t="s">
        <v>1507</v>
      </c>
    </row>
    <row r="715" spans="2:51" s="12" customFormat="1" ht="11.25">
      <c r="B715" s="153"/>
      <c r="D715" s="154" t="s">
        <v>323</v>
      </c>
      <c r="E715" s="155" t="s">
        <v>1</v>
      </c>
      <c r="F715" s="156" t="s">
        <v>1311</v>
      </c>
      <c r="H715" s="155" t="s">
        <v>1</v>
      </c>
      <c r="I715" s="157"/>
      <c r="L715" s="153"/>
      <c r="M715" s="158"/>
      <c r="T715" s="159"/>
      <c r="AT715" s="155" t="s">
        <v>323</v>
      </c>
      <c r="AU715" s="155" t="s">
        <v>88</v>
      </c>
      <c r="AV715" s="12" t="s">
        <v>21</v>
      </c>
      <c r="AW715" s="12" t="s">
        <v>35</v>
      </c>
      <c r="AX715" s="12" t="s">
        <v>79</v>
      </c>
      <c r="AY715" s="155" t="s">
        <v>317</v>
      </c>
    </row>
    <row r="716" spans="2:51" s="13" customFormat="1" ht="11.25">
      <c r="B716" s="160"/>
      <c r="D716" s="154" t="s">
        <v>323</v>
      </c>
      <c r="E716" s="161" t="s">
        <v>1</v>
      </c>
      <c r="F716" s="162" t="s">
        <v>1127</v>
      </c>
      <c r="H716" s="163">
        <v>6.42</v>
      </c>
      <c r="I716" s="164"/>
      <c r="L716" s="160"/>
      <c r="M716" s="165"/>
      <c r="T716" s="166"/>
      <c r="AT716" s="161" t="s">
        <v>323</v>
      </c>
      <c r="AU716" s="161" t="s">
        <v>88</v>
      </c>
      <c r="AV716" s="13" t="s">
        <v>88</v>
      </c>
      <c r="AW716" s="13" t="s">
        <v>35</v>
      </c>
      <c r="AX716" s="13" t="s">
        <v>79</v>
      </c>
      <c r="AY716" s="161" t="s">
        <v>317</v>
      </c>
    </row>
    <row r="717" spans="2:51" s="15" customFormat="1" ht="11.25">
      <c r="B717" s="174"/>
      <c r="D717" s="154" t="s">
        <v>323</v>
      </c>
      <c r="E717" s="175" t="s">
        <v>1</v>
      </c>
      <c r="F717" s="176" t="s">
        <v>334</v>
      </c>
      <c r="H717" s="177">
        <v>6.42</v>
      </c>
      <c r="I717" s="178"/>
      <c r="L717" s="174"/>
      <c r="M717" s="179"/>
      <c r="T717" s="180"/>
      <c r="AT717" s="175" t="s">
        <v>323</v>
      </c>
      <c r="AU717" s="175" t="s">
        <v>88</v>
      </c>
      <c r="AV717" s="15" t="s">
        <v>219</v>
      </c>
      <c r="AW717" s="15" t="s">
        <v>35</v>
      </c>
      <c r="AX717" s="15" t="s">
        <v>21</v>
      </c>
      <c r="AY717" s="175" t="s">
        <v>317</v>
      </c>
    </row>
    <row r="718" spans="2:65" s="1" customFormat="1" ht="24.2" customHeight="1">
      <c r="B718" s="32"/>
      <c r="C718" s="181" t="s">
        <v>858</v>
      </c>
      <c r="D718" s="181" t="s">
        <v>574</v>
      </c>
      <c r="E718" s="182" t="s">
        <v>1508</v>
      </c>
      <c r="F718" s="183" t="s">
        <v>1509</v>
      </c>
      <c r="G718" s="184" t="s">
        <v>172</v>
      </c>
      <c r="H718" s="185">
        <v>6.741</v>
      </c>
      <c r="I718" s="186"/>
      <c r="J718" s="187">
        <f>ROUND(I718*H718,1)</f>
        <v>0</v>
      </c>
      <c r="K718" s="188"/>
      <c r="L718" s="189"/>
      <c r="M718" s="190" t="s">
        <v>1</v>
      </c>
      <c r="N718" s="191" t="s">
        <v>44</v>
      </c>
      <c r="P718" s="149">
        <f>O718*H718</f>
        <v>0</v>
      </c>
      <c r="Q718" s="149">
        <v>0.01175</v>
      </c>
      <c r="R718" s="149">
        <f>Q718*H718</f>
        <v>0.07920674999999999</v>
      </c>
      <c r="S718" s="149">
        <v>0</v>
      </c>
      <c r="T718" s="150">
        <f>S718*H718</f>
        <v>0</v>
      </c>
      <c r="AR718" s="151" t="s">
        <v>252</v>
      </c>
      <c r="AT718" s="151" t="s">
        <v>574</v>
      </c>
      <c r="AU718" s="151" t="s">
        <v>88</v>
      </c>
      <c r="AY718" s="17" t="s">
        <v>317</v>
      </c>
      <c r="BE718" s="152">
        <f>IF(N718="základní",J718,0)</f>
        <v>0</v>
      </c>
      <c r="BF718" s="152">
        <f>IF(N718="snížená",J718,0)</f>
        <v>0</v>
      </c>
      <c r="BG718" s="152">
        <f>IF(N718="zákl. přenesená",J718,0)</f>
        <v>0</v>
      </c>
      <c r="BH718" s="152">
        <f>IF(N718="sníž. přenesená",J718,0)</f>
        <v>0</v>
      </c>
      <c r="BI718" s="152">
        <f>IF(N718="nulová",J718,0)</f>
        <v>0</v>
      </c>
      <c r="BJ718" s="17" t="s">
        <v>21</v>
      </c>
      <c r="BK718" s="152">
        <f>ROUND(I718*H718,1)</f>
        <v>0</v>
      </c>
      <c r="BL718" s="17" t="s">
        <v>219</v>
      </c>
      <c r="BM718" s="151" t="s">
        <v>1510</v>
      </c>
    </row>
    <row r="719" spans="2:51" s="12" customFormat="1" ht="11.25">
      <c r="B719" s="153"/>
      <c r="D719" s="154" t="s">
        <v>323</v>
      </c>
      <c r="E719" s="155" t="s">
        <v>1</v>
      </c>
      <c r="F719" s="156" t="s">
        <v>1511</v>
      </c>
      <c r="H719" s="155" t="s">
        <v>1</v>
      </c>
      <c r="I719" s="157"/>
      <c r="L719" s="153"/>
      <c r="M719" s="158"/>
      <c r="T719" s="159"/>
      <c r="AT719" s="155" t="s">
        <v>323</v>
      </c>
      <c r="AU719" s="155" t="s">
        <v>88</v>
      </c>
      <c r="AV719" s="12" t="s">
        <v>21</v>
      </c>
      <c r="AW719" s="12" t="s">
        <v>35</v>
      </c>
      <c r="AX719" s="12" t="s">
        <v>79</v>
      </c>
      <c r="AY719" s="155" t="s">
        <v>317</v>
      </c>
    </row>
    <row r="720" spans="2:51" s="13" customFormat="1" ht="11.25">
      <c r="B720" s="160"/>
      <c r="D720" s="154" t="s">
        <v>323</v>
      </c>
      <c r="E720" s="161" t="s">
        <v>1</v>
      </c>
      <c r="F720" s="162" t="s">
        <v>1512</v>
      </c>
      <c r="H720" s="163">
        <v>6.741</v>
      </c>
      <c r="I720" s="164"/>
      <c r="L720" s="160"/>
      <c r="M720" s="165"/>
      <c r="T720" s="166"/>
      <c r="AT720" s="161" t="s">
        <v>323</v>
      </c>
      <c r="AU720" s="161" t="s">
        <v>88</v>
      </c>
      <c r="AV720" s="13" t="s">
        <v>88</v>
      </c>
      <c r="AW720" s="13" t="s">
        <v>35</v>
      </c>
      <c r="AX720" s="13" t="s">
        <v>79</v>
      </c>
      <c r="AY720" s="161" t="s">
        <v>317</v>
      </c>
    </row>
    <row r="721" spans="2:51" s="15" customFormat="1" ht="11.25">
      <c r="B721" s="174"/>
      <c r="D721" s="154" t="s">
        <v>323</v>
      </c>
      <c r="E721" s="175" t="s">
        <v>1</v>
      </c>
      <c r="F721" s="176" t="s">
        <v>334</v>
      </c>
      <c r="H721" s="177">
        <v>6.741</v>
      </c>
      <c r="I721" s="178"/>
      <c r="L721" s="174"/>
      <c r="M721" s="179"/>
      <c r="T721" s="180"/>
      <c r="AT721" s="175" t="s">
        <v>323</v>
      </c>
      <c r="AU721" s="175" t="s">
        <v>88</v>
      </c>
      <c r="AV721" s="15" t="s">
        <v>219</v>
      </c>
      <c r="AW721" s="15" t="s">
        <v>35</v>
      </c>
      <c r="AX721" s="15" t="s">
        <v>21</v>
      </c>
      <c r="AY721" s="175" t="s">
        <v>317</v>
      </c>
    </row>
    <row r="722" spans="2:65" s="1" customFormat="1" ht="24.2" customHeight="1">
      <c r="B722" s="32"/>
      <c r="C722" s="139" t="s">
        <v>863</v>
      </c>
      <c r="D722" s="139" t="s">
        <v>319</v>
      </c>
      <c r="E722" s="140" t="s">
        <v>1513</v>
      </c>
      <c r="F722" s="141" t="s">
        <v>1514</v>
      </c>
      <c r="G722" s="142" t="s">
        <v>506</v>
      </c>
      <c r="H722" s="143">
        <v>4</v>
      </c>
      <c r="I722" s="144"/>
      <c r="J722" s="145">
        <f>ROUND(I722*H722,1)</f>
        <v>0</v>
      </c>
      <c r="K722" s="146"/>
      <c r="L722" s="32"/>
      <c r="M722" s="147" t="s">
        <v>1</v>
      </c>
      <c r="N722" s="148" t="s">
        <v>44</v>
      </c>
      <c r="P722" s="149">
        <f>O722*H722</f>
        <v>0</v>
      </c>
      <c r="Q722" s="149">
        <v>0</v>
      </c>
      <c r="R722" s="149">
        <f>Q722*H722</f>
        <v>0</v>
      </c>
      <c r="S722" s="149">
        <v>0</v>
      </c>
      <c r="T722" s="150">
        <f>S722*H722</f>
        <v>0</v>
      </c>
      <c r="AR722" s="151" t="s">
        <v>219</v>
      </c>
      <c r="AT722" s="151" t="s">
        <v>319</v>
      </c>
      <c r="AU722" s="151" t="s">
        <v>88</v>
      </c>
      <c r="AY722" s="17" t="s">
        <v>317</v>
      </c>
      <c r="BE722" s="152">
        <f>IF(N722="základní",J722,0)</f>
        <v>0</v>
      </c>
      <c r="BF722" s="152">
        <f>IF(N722="snížená",J722,0)</f>
        <v>0</v>
      </c>
      <c r="BG722" s="152">
        <f>IF(N722="zákl. přenesená",J722,0)</f>
        <v>0</v>
      </c>
      <c r="BH722" s="152">
        <f>IF(N722="sníž. přenesená",J722,0)</f>
        <v>0</v>
      </c>
      <c r="BI722" s="152">
        <f>IF(N722="nulová",J722,0)</f>
        <v>0</v>
      </c>
      <c r="BJ722" s="17" t="s">
        <v>21</v>
      </c>
      <c r="BK722" s="152">
        <f>ROUND(I722*H722,1)</f>
        <v>0</v>
      </c>
      <c r="BL722" s="17" t="s">
        <v>219</v>
      </c>
      <c r="BM722" s="151" t="s">
        <v>1515</v>
      </c>
    </row>
    <row r="723" spans="2:51" s="12" customFormat="1" ht="11.25">
      <c r="B723" s="153"/>
      <c r="D723" s="154" t="s">
        <v>323</v>
      </c>
      <c r="E723" s="155" t="s">
        <v>1</v>
      </c>
      <c r="F723" s="156" t="s">
        <v>1516</v>
      </c>
      <c r="H723" s="155" t="s">
        <v>1</v>
      </c>
      <c r="I723" s="157"/>
      <c r="L723" s="153"/>
      <c r="M723" s="158"/>
      <c r="T723" s="159"/>
      <c r="AT723" s="155" t="s">
        <v>323</v>
      </c>
      <c r="AU723" s="155" t="s">
        <v>88</v>
      </c>
      <c r="AV723" s="12" t="s">
        <v>21</v>
      </c>
      <c r="AW723" s="12" t="s">
        <v>35</v>
      </c>
      <c r="AX723" s="12" t="s">
        <v>79</v>
      </c>
      <c r="AY723" s="155" t="s">
        <v>317</v>
      </c>
    </row>
    <row r="724" spans="2:51" s="13" customFormat="1" ht="11.25">
      <c r="B724" s="160"/>
      <c r="D724" s="154" t="s">
        <v>323</v>
      </c>
      <c r="E724" s="161" t="s">
        <v>1</v>
      </c>
      <c r="F724" s="162" t="s">
        <v>1517</v>
      </c>
      <c r="H724" s="163">
        <v>4</v>
      </c>
      <c r="I724" s="164"/>
      <c r="L724" s="160"/>
      <c r="M724" s="165"/>
      <c r="T724" s="166"/>
      <c r="AT724" s="161" t="s">
        <v>323</v>
      </c>
      <c r="AU724" s="161" t="s">
        <v>88</v>
      </c>
      <c r="AV724" s="13" t="s">
        <v>88</v>
      </c>
      <c r="AW724" s="13" t="s">
        <v>35</v>
      </c>
      <c r="AX724" s="13" t="s">
        <v>79</v>
      </c>
      <c r="AY724" s="161" t="s">
        <v>317</v>
      </c>
    </row>
    <row r="725" spans="2:51" s="14" customFormat="1" ht="11.25">
      <c r="B725" s="167"/>
      <c r="D725" s="154" t="s">
        <v>323</v>
      </c>
      <c r="E725" s="168" t="s">
        <v>1046</v>
      </c>
      <c r="F725" s="169" t="s">
        <v>333</v>
      </c>
      <c r="H725" s="170">
        <v>4</v>
      </c>
      <c r="I725" s="171"/>
      <c r="L725" s="167"/>
      <c r="M725" s="172"/>
      <c r="T725" s="173"/>
      <c r="AT725" s="168" t="s">
        <v>323</v>
      </c>
      <c r="AU725" s="168" t="s">
        <v>88</v>
      </c>
      <c r="AV725" s="14" t="s">
        <v>190</v>
      </c>
      <c r="AW725" s="14" t="s">
        <v>35</v>
      </c>
      <c r="AX725" s="14" t="s">
        <v>79</v>
      </c>
      <c r="AY725" s="168" t="s">
        <v>317</v>
      </c>
    </row>
    <row r="726" spans="2:51" s="15" customFormat="1" ht="11.25">
      <c r="B726" s="174"/>
      <c r="D726" s="154" t="s">
        <v>323</v>
      </c>
      <c r="E726" s="175" t="s">
        <v>1</v>
      </c>
      <c r="F726" s="176" t="s">
        <v>334</v>
      </c>
      <c r="H726" s="177">
        <v>4</v>
      </c>
      <c r="I726" s="178"/>
      <c r="L726" s="174"/>
      <c r="M726" s="179"/>
      <c r="T726" s="180"/>
      <c r="AT726" s="175" t="s">
        <v>323</v>
      </c>
      <c r="AU726" s="175" t="s">
        <v>88</v>
      </c>
      <c r="AV726" s="15" t="s">
        <v>219</v>
      </c>
      <c r="AW726" s="15" t="s">
        <v>35</v>
      </c>
      <c r="AX726" s="15" t="s">
        <v>21</v>
      </c>
      <c r="AY726" s="175" t="s">
        <v>317</v>
      </c>
    </row>
    <row r="727" spans="2:65" s="1" customFormat="1" ht="16.5" customHeight="1">
      <c r="B727" s="32"/>
      <c r="C727" s="181" t="s">
        <v>868</v>
      </c>
      <c r="D727" s="181" t="s">
        <v>574</v>
      </c>
      <c r="E727" s="182" t="s">
        <v>1518</v>
      </c>
      <c r="F727" s="183" t="s">
        <v>1519</v>
      </c>
      <c r="G727" s="184" t="s">
        <v>506</v>
      </c>
      <c r="H727" s="185">
        <v>4</v>
      </c>
      <c r="I727" s="186"/>
      <c r="J727" s="187">
        <f>ROUND(I727*H727,1)</f>
        <v>0</v>
      </c>
      <c r="K727" s="188"/>
      <c r="L727" s="189"/>
      <c r="M727" s="190" t="s">
        <v>1</v>
      </c>
      <c r="N727" s="191" t="s">
        <v>44</v>
      </c>
      <c r="P727" s="149">
        <f>O727*H727</f>
        <v>0</v>
      </c>
      <c r="Q727" s="149">
        <v>0.00013</v>
      </c>
      <c r="R727" s="149">
        <f>Q727*H727</f>
        <v>0.00052</v>
      </c>
      <c r="S727" s="149">
        <v>0</v>
      </c>
      <c r="T727" s="150">
        <f>S727*H727</f>
        <v>0</v>
      </c>
      <c r="AR727" s="151" t="s">
        <v>252</v>
      </c>
      <c r="AT727" s="151" t="s">
        <v>574</v>
      </c>
      <c r="AU727" s="151" t="s">
        <v>88</v>
      </c>
      <c r="AY727" s="17" t="s">
        <v>317</v>
      </c>
      <c r="BE727" s="152">
        <f>IF(N727="základní",J727,0)</f>
        <v>0</v>
      </c>
      <c r="BF727" s="152">
        <f>IF(N727="snížená",J727,0)</f>
        <v>0</v>
      </c>
      <c r="BG727" s="152">
        <f>IF(N727="zákl. přenesená",J727,0)</f>
        <v>0</v>
      </c>
      <c r="BH727" s="152">
        <f>IF(N727="sníž. přenesená",J727,0)</f>
        <v>0</v>
      </c>
      <c r="BI727" s="152">
        <f>IF(N727="nulová",J727,0)</f>
        <v>0</v>
      </c>
      <c r="BJ727" s="17" t="s">
        <v>21</v>
      </c>
      <c r="BK727" s="152">
        <f>ROUND(I727*H727,1)</f>
        <v>0</v>
      </c>
      <c r="BL727" s="17" t="s">
        <v>219</v>
      </c>
      <c r="BM727" s="151" t="s">
        <v>1520</v>
      </c>
    </row>
    <row r="728" spans="2:51" s="13" customFormat="1" ht="11.25">
      <c r="B728" s="160"/>
      <c r="D728" s="154" t="s">
        <v>323</v>
      </c>
      <c r="E728" s="161" t="s">
        <v>1</v>
      </c>
      <c r="F728" s="162" t="s">
        <v>1046</v>
      </c>
      <c r="H728" s="163">
        <v>4</v>
      </c>
      <c r="I728" s="164"/>
      <c r="L728" s="160"/>
      <c r="M728" s="165"/>
      <c r="T728" s="166"/>
      <c r="AT728" s="161" t="s">
        <v>323</v>
      </c>
      <c r="AU728" s="161" t="s">
        <v>88</v>
      </c>
      <c r="AV728" s="13" t="s">
        <v>88</v>
      </c>
      <c r="AW728" s="13" t="s">
        <v>35</v>
      </c>
      <c r="AX728" s="13" t="s">
        <v>79</v>
      </c>
      <c r="AY728" s="161" t="s">
        <v>317</v>
      </c>
    </row>
    <row r="729" spans="2:51" s="15" customFormat="1" ht="11.25">
      <c r="B729" s="174"/>
      <c r="D729" s="154" t="s">
        <v>323</v>
      </c>
      <c r="E729" s="175" t="s">
        <v>1</v>
      </c>
      <c r="F729" s="176" t="s">
        <v>334</v>
      </c>
      <c r="H729" s="177">
        <v>4</v>
      </c>
      <c r="I729" s="178"/>
      <c r="L729" s="174"/>
      <c r="M729" s="179"/>
      <c r="T729" s="180"/>
      <c r="AT729" s="175" t="s">
        <v>323</v>
      </c>
      <c r="AU729" s="175" t="s">
        <v>88</v>
      </c>
      <c r="AV729" s="15" t="s">
        <v>219</v>
      </c>
      <c r="AW729" s="15" t="s">
        <v>35</v>
      </c>
      <c r="AX729" s="15" t="s">
        <v>21</v>
      </c>
      <c r="AY729" s="175" t="s">
        <v>317</v>
      </c>
    </row>
    <row r="730" spans="2:65" s="1" customFormat="1" ht="24.2" customHeight="1">
      <c r="B730" s="32"/>
      <c r="C730" s="139" t="s">
        <v>875</v>
      </c>
      <c r="D730" s="139" t="s">
        <v>319</v>
      </c>
      <c r="E730" s="140" t="s">
        <v>1521</v>
      </c>
      <c r="F730" s="141" t="s">
        <v>1522</v>
      </c>
      <c r="G730" s="142" t="s">
        <v>506</v>
      </c>
      <c r="H730" s="143">
        <v>2</v>
      </c>
      <c r="I730" s="144"/>
      <c r="J730" s="145">
        <f>ROUND(I730*H730,1)</f>
        <v>0</v>
      </c>
      <c r="K730" s="146"/>
      <c r="L730" s="32"/>
      <c r="M730" s="147" t="s">
        <v>1</v>
      </c>
      <c r="N730" s="148" t="s">
        <v>44</v>
      </c>
      <c r="P730" s="149">
        <f>O730*H730</f>
        <v>0</v>
      </c>
      <c r="Q730" s="149">
        <v>0</v>
      </c>
      <c r="R730" s="149">
        <f>Q730*H730</f>
        <v>0</v>
      </c>
      <c r="S730" s="149">
        <v>0</v>
      </c>
      <c r="T730" s="150">
        <f>S730*H730</f>
        <v>0</v>
      </c>
      <c r="AR730" s="151" t="s">
        <v>219</v>
      </c>
      <c r="AT730" s="151" t="s">
        <v>319</v>
      </c>
      <c r="AU730" s="151" t="s">
        <v>88</v>
      </c>
      <c r="AY730" s="17" t="s">
        <v>317</v>
      </c>
      <c r="BE730" s="152">
        <f>IF(N730="základní",J730,0)</f>
        <v>0</v>
      </c>
      <c r="BF730" s="152">
        <f>IF(N730="snížená",J730,0)</f>
        <v>0</v>
      </c>
      <c r="BG730" s="152">
        <f>IF(N730="zákl. přenesená",J730,0)</f>
        <v>0</v>
      </c>
      <c r="BH730" s="152">
        <f>IF(N730="sníž. přenesená",J730,0)</f>
        <v>0</v>
      </c>
      <c r="BI730" s="152">
        <f>IF(N730="nulová",J730,0)</f>
        <v>0</v>
      </c>
      <c r="BJ730" s="17" t="s">
        <v>21</v>
      </c>
      <c r="BK730" s="152">
        <f>ROUND(I730*H730,1)</f>
        <v>0</v>
      </c>
      <c r="BL730" s="17" t="s">
        <v>219</v>
      </c>
      <c r="BM730" s="151" t="s">
        <v>1523</v>
      </c>
    </row>
    <row r="731" spans="2:51" s="12" customFormat="1" ht="11.25">
      <c r="B731" s="153"/>
      <c r="D731" s="154" t="s">
        <v>323</v>
      </c>
      <c r="E731" s="155" t="s">
        <v>1</v>
      </c>
      <c r="F731" s="156" t="s">
        <v>1524</v>
      </c>
      <c r="H731" s="155" t="s">
        <v>1</v>
      </c>
      <c r="I731" s="157"/>
      <c r="L731" s="153"/>
      <c r="M731" s="158"/>
      <c r="T731" s="159"/>
      <c r="AT731" s="155" t="s">
        <v>323</v>
      </c>
      <c r="AU731" s="155" t="s">
        <v>88</v>
      </c>
      <c r="AV731" s="12" t="s">
        <v>21</v>
      </c>
      <c r="AW731" s="12" t="s">
        <v>35</v>
      </c>
      <c r="AX731" s="12" t="s">
        <v>79</v>
      </c>
      <c r="AY731" s="155" t="s">
        <v>317</v>
      </c>
    </row>
    <row r="732" spans="2:51" s="13" customFormat="1" ht="11.25">
      <c r="B732" s="160"/>
      <c r="D732" s="154" t="s">
        <v>323</v>
      </c>
      <c r="E732" s="161" t="s">
        <v>1</v>
      </c>
      <c r="F732" s="162" t="s">
        <v>1525</v>
      </c>
      <c r="H732" s="163">
        <v>2</v>
      </c>
      <c r="I732" s="164"/>
      <c r="L732" s="160"/>
      <c r="M732" s="165"/>
      <c r="T732" s="166"/>
      <c r="AT732" s="161" t="s">
        <v>323</v>
      </c>
      <c r="AU732" s="161" t="s">
        <v>88</v>
      </c>
      <c r="AV732" s="13" t="s">
        <v>88</v>
      </c>
      <c r="AW732" s="13" t="s">
        <v>35</v>
      </c>
      <c r="AX732" s="13" t="s">
        <v>79</v>
      </c>
      <c r="AY732" s="161" t="s">
        <v>317</v>
      </c>
    </row>
    <row r="733" spans="2:51" s="14" customFormat="1" ht="11.25">
      <c r="B733" s="167"/>
      <c r="D733" s="154" t="s">
        <v>323</v>
      </c>
      <c r="E733" s="168" t="s">
        <v>1050</v>
      </c>
      <c r="F733" s="169" t="s">
        <v>333</v>
      </c>
      <c r="H733" s="170">
        <v>2</v>
      </c>
      <c r="I733" s="171"/>
      <c r="L733" s="167"/>
      <c r="M733" s="172"/>
      <c r="T733" s="173"/>
      <c r="AT733" s="168" t="s">
        <v>323</v>
      </c>
      <c r="AU733" s="168" t="s">
        <v>88</v>
      </c>
      <c r="AV733" s="14" t="s">
        <v>190</v>
      </c>
      <c r="AW733" s="14" t="s">
        <v>35</v>
      </c>
      <c r="AX733" s="14" t="s">
        <v>79</v>
      </c>
      <c r="AY733" s="168" t="s">
        <v>317</v>
      </c>
    </row>
    <row r="734" spans="2:51" s="15" customFormat="1" ht="11.25">
      <c r="B734" s="174"/>
      <c r="D734" s="154" t="s">
        <v>323</v>
      </c>
      <c r="E734" s="175" t="s">
        <v>1</v>
      </c>
      <c r="F734" s="176" t="s">
        <v>334</v>
      </c>
      <c r="H734" s="177">
        <v>2</v>
      </c>
      <c r="I734" s="178"/>
      <c r="L734" s="174"/>
      <c r="M734" s="179"/>
      <c r="T734" s="180"/>
      <c r="AT734" s="175" t="s">
        <v>323</v>
      </c>
      <c r="AU734" s="175" t="s">
        <v>88</v>
      </c>
      <c r="AV734" s="15" t="s">
        <v>219</v>
      </c>
      <c r="AW734" s="15" t="s">
        <v>35</v>
      </c>
      <c r="AX734" s="15" t="s">
        <v>21</v>
      </c>
      <c r="AY734" s="175" t="s">
        <v>317</v>
      </c>
    </row>
    <row r="735" spans="2:65" s="1" customFormat="1" ht="16.5" customHeight="1">
      <c r="B735" s="32"/>
      <c r="C735" s="181" t="s">
        <v>881</v>
      </c>
      <c r="D735" s="181" t="s">
        <v>574</v>
      </c>
      <c r="E735" s="182" t="s">
        <v>1526</v>
      </c>
      <c r="F735" s="183" t="s">
        <v>1527</v>
      </c>
      <c r="G735" s="184" t="s">
        <v>506</v>
      </c>
      <c r="H735" s="185">
        <v>2</v>
      </c>
      <c r="I735" s="186"/>
      <c r="J735" s="187">
        <f>ROUND(I735*H735,1)</f>
        <v>0</v>
      </c>
      <c r="K735" s="188"/>
      <c r="L735" s="189"/>
      <c r="M735" s="190" t="s">
        <v>1</v>
      </c>
      <c r="N735" s="191" t="s">
        <v>44</v>
      </c>
      <c r="P735" s="149">
        <f>O735*H735</f>
        <v>0</v>
      </c>
      <c r="Q735" s="149">
        <v>0.0002</v>
      </c>
      <c r="R735" s="149">
        <f>Q735*H735</f>
        <v>0.0004</v>
      </c>
      <c r="S735" s="149">
        <v>0</v>
      </c>
      <c r="T735" s="150">
        <f>S735*H735</f>
        <v>0</v>
      </c>
      <c r="AR735" s="151" t="s">
        <v>252</v>
      </c>
      <c r="AT735" s="151" t="s">
        <v>574</v>
      </c>
      <c r="AU735" s="151" t="s">
        <v>88</v>
      </c>
      <c r="AY735" s="17" t="s">
        <v>317</v>
      </c>
      <c r="BE735" s="152">
        <f>IF(N735="základní",J735,0)</f>
        <v>0</v>
      </c>
      <c r="BF735" s="152">
        <f>IF(N735="snížená",J735,0)</f>
        <v>0</v>
      </c>
      <c r="BG735" s="152">
        <f>IF(N735="zákl. přenesená",J735,0)</f>
        <v>0</v>
      </c>
      <c r="BH735" s="152">
        <f>IF(N735="sníž. přenesená",J735,0)</f>
        <v>0</v>
      </c>
      <c r="BI735" s="152">
        <f>IF(N735="nulová",J735,0)</f>
        <v>0</v>
      </c>
      <c r="BJ735" s="17" t="s">
        <v>21</v>
      </c>
      <c r="BK735" s="152">
        <f>ROUND(I735*H735,1)</f>
        <v>0</v>
      </c>
      <c r="BL735" s="17" t="s">
        <v>219</v>
      </c>
      <c r="BM735" s="151" t="s">
        <v>1528</v>
      </c>
    </row>
    <row r="736" spans="2:51" s="13" customFormat="1" ht="11.25">
      <c r="B736" s="160"/>
      <c r="D736" s="154" t="s">
        <v>323</v>
      </c>
      <c r="E736" s="161" t="s">
        <v>1</v>
      </c>
      <c r="F736" s="162" t="s">
        <v>1050</v>
      </c>
      <c r="H736" s="163">
        <v>2</v>
      </c>
      <c r="I736" s="164"/>
      <c r="L736" s="160"/>
      <c r="M736" s="165"/>
      <c r="T736" s="166"/>
      <c r="AT736" s="161" t="s">
        <v>323</v>
      </c>
      <c r="AU736" s="161" t="s">
        <v>88</v>
      </c>
      <c r="AV736" s="13" t="s">
        <v>88</v>
      </c>
      <c r="AW736" s="13" t="s">
        <v>35</v>
      </c>
      <c r="AX736" s="13" t="s">
        <v>79</v>
      </c>
      <c r="AY736" s="161" t="s">
        <v>317</v>
      </c>
    </row>
    <row r="737" spans="2:51" s="15" customFormat="1" ht="11.25">
      <c r="B737" s="174"/>
      <c r="D737" s="154" t="s">
        <v>323</v>
      </c>
      <c r="E737" s="175" t="s">
        <v>1</v>
      </c>
      <c r="F737" s="176" t="s">
        <v>334</v>
      </c>
      <c r="H737" s="177">
        <v>2</v>
      </c>
      <c r="I737" s="178"/>
      <c r="L737" s="174"/>
      <c r="M737" s="179"/>
      <c r="T737" s="180"/>
      <c r="AT737" s="175" t="s">
        <v>323</v>
      </c>
      <c r="AU737" s="175" t="s">
        <v>88</v>
      </c>
      <c r="AV737" s="15" t="s">
        <v>219</v>
      </c>
      <c r="AW737" s="15" t="s">
        <v>35</v>
      </c>
      <c r="AX737" s="15" t="s">
        <v>21</v>
      </c>
      <c r="AY737" s="175" t="s">
        <v>317</v>
      </c>
    </row>
    <row r="738" spans="2:65" s="1" customFormat="1" ht="24.2" customHeight="1">
      <c r="B738" s="32"/>
      <c r="C738" s="139" t="s">
        <v>886</v>
      </c>
      <c r="D738" s="139" t="s">
        <v>319</v>
      </c>
      <c r="E738" s="140" t="s">
        <v>1529</v>
      </c>
      <c r="F738" s="141" t="s">
        <v>1530</v>
      </c>
      <c r="G738" s="142" t="s">
        <v>506</v>
      </c>
      <c r="H738" s="143">
        <v>4</v>
      </c>
      <c r="I738" s="144"/>
      <c r="J738" s="145">
        <f>ROUND(I738*H738,1)</f>
        <v>0</v>
      </c>
      <c r="K738" s="146"/>
      <c r="L738" s="32"/>
      <c r="M738" s="147" t="s">
        <v>1</v>
      </c>
      <c r="N738" s="148" t="s">
        <v>44</v>
      </c>
      <c r="P738" s="149">
        <f>O738*H738</f>
        <v>0</v>
      </c>
      <c r="Q738" s="149">
        <v>0</v>
      </c>
      <c r="R738" s="149">
        <f>Q738*H738</f>
        <v>0</v>
      </c>
      <c r="S738" s="149">
        <v>0</v>
      </c>
      <c r="T738" s="150">
        <f>S738*H738</f>
        <v>0</v>
      </c>
      <c r="AR738" s="151" t="s">
        <v>219</v>
      </c>
      <c r="AT738" s="151" t="s">
        <v>319</v>
      </c>
      <c r="AU738" s="151" t="s">
        <v>88</v>
      </c>
      <c r="AY738" s="17" t="s">
        <v>317</v>
      </c>
      <c r="BE738" s="152">
        <f>IF(N738="základní",J738,0)</f>
        <v>0</v>
      </c>
      <c r="BF738" s="152">
        <f>IF(N738="snížená",J738,0)</f>
        <v>0</v>
      </c>
      <c r="BG738" s="152">
        <f>IF(N738="zákl. přenesená",J738,0)</f>
        <v>0</v>
      </c>
      <c r="BH738" s="152">
        <f>IF(N738="sníž. přenesená",J738,0)</f>
        <v>0</v>
      </c>
      <c r="BI738" s="152">
        <f>IF(N738="nulová",J738,0)</f>
        <v>0</v>
      </c>
      <c r="BJ738" s="17" t="s">
        <v>21</v>
      </c>
      <c r="BK738" s="152">
        <f>ROUND(I738*H738,1)</f>
        <v>0</v>
      </c>
      <c r="BL738" s="17" t="s">
        <v>219</v>
      </c>
      <c r="BM738" s="151" t="s">
        <v>1531</v>
      </c>
    </row>
    <row r="739" spans="2:51" s="12" customFormat="1" ht="11.25">
      <c r="B739" s="153"/>
      <c r="D739" s="154" t="s">
        <v>323</v>
      </c>
      <c r="E739" s="155" t="s">
        <v>1</v>
      </c>
      <c r="F739" s="156" t="s">
        <v>1532</v>
      </c>
      <c r="H739" s="155" t="s">
        <v>1</v>
      </c>
      <c r="I739" s="157"/>
      <c r="L739" s="153"/>
      <c r="M739" s="158"/>
      <c r="T739" s="159"/>
      <c r="AT739" s="155" t="s">
        <v>323</v>
      </c>
      <c r="AU739" s="155" t="s">
        <v>88</v>
      </c>
      <c r="AV739" s="12" t="s">
        <v>21</v>
      </c>
      <c r="AW739" s="12" t="s">
        <v>35</v>
      </c>
      <c r="AX739" s="12" t="s">
        <v>79</v>
      </c>
      <c r="AY739" s="155" t="s">
        <v>317</v>
      </c>
    </row>
    <row r="740" spans="2:51" s="13" customFormat="1" ht="11.25">
      <c r="B740" s="160"/>
      <c r="D740" s="154" t="s">
        <v>323</v>
      </c>
      <c r="E740" s="161" t="s">
        <v>1</v>
      </c>
      <c r="F740" s="162" t="s">
        <v>1533</v>
      </c>
      <c r="H740" s="163">
        <v>2</v>
      </c>
      <c r="I740" s="164"/>
      <c r="L740" s="160"/>
      <c r="M740" s="165"/>
      <c r="T740" s="166"/>
      <c r="AT740" s="161" t="s">
        <v>323</v>
      </c>
      <c r="AU740" s="161" t="s">
        <v>88</v>
      </c>
      <c r="AV740" s="13" t="s">
        <v>88</v>
      </c>
      <c r="AW740" s="13" t="s">
        <v>35</v>
      </c>
      <c r="AX740" s="13" t="s">
        <v>79</v>
      </c>
      <c r="AY740" s="161" t="s">
        <v>317</v>
      </c>
    </row>
    <row r="741" spans="2:51" s="14" customFormat="1" ht="11.25">
      <c r="B741" s="167"/>
      <c r="D741" s="154" t="s">
        <v>323</v>
      </c>
      <c r="E741" s="168" t="s">
        <v>1052</v>
      </c>
      <c r="F741" s="169" t="s">
        <v>333</v>
      </c>
      <c r="H741" s="170">
        <v>2</v>
      </c>
      <c r="I741" s="171"/>
      <c r="L741" s="167"/>
      <c r="M741" s="172"/>
      <c r="T741" s="173"/>
      <c r="AT741" s="168" t="s">
        <v>323</v>
      </c>
      <c r="AU741" s="168" t="s">
        <v>88</v>
      </c>
      <c r="AV741" s="14" t="s">
        <v>190</v>
      </c>
      <c r="AW741" s="14" t="s">
        <v>35</v>
      </c>
      <c r="AX741" s="14" t="s">
        <v>79</v>
      </c>
      <c r="AY741" s="168" t="s">
        <v>317</v>
      </c>
    </row>
    <row r="742" spans="2:51" s="12" customFormat="1" ht="11.25">
      <c r="B742" s="153"/>
      <c r="D742" s="154" t="s">
        <v>323</v>
      </c>
      <c r="E742" s="155" t="s">
        <v>1</v>
      </c>
      <c r="F742" s="156" t="s">
        <v>1534</v>
      </c>
      <c r="H742" s="155" t="s">
        <v>1</v>
      </c>
      <c r="I742" s="157"/>
      <c r="L742" s="153"/>
      <c r="M742" s="158"/>
      <c r="T742" s="159"/>
      <c r="AT742" s="155" t="s">
        <v>323</v>
      </c>
      <c r="AU742" s="155" t="s">
        <v>88</v>
      </c>
      <c r="AV742" s="12" t="s">
        <v>21</v>
      </c>
      <c r="AW742" s="12" t="s">
        <v>35</v>
      </c>
      <c r="AX742" s="12" t="s">
        <v>79</v>
      </c>
      <c r="AY742" s="155" t="s">
        <v>317</v>
      </c>
    </row>
    <row r="743" spans="2:51" s="13" customFormat="1" ht="11.25">
      <c r="B743" s="160"/>
      <c r="D743" s="154" t="s">
        <v>323</v>
      </c>
      <c r="E743" s="161" t="s">
        <v>1</v>
      </c>
      <c r="F743" s="162" t="s">
        <v>1135</v>
      </c>
      <c r="H743" s="163">
        <v>2</v>
      </c>
      <c r="I743" s="164"/>
      <c r="L743" s="160"/>
      <c r="M743" s="165"/>
      <c r="T743" s="166"/>
      <c r="AT743" s="161" t="s">
        <v>323</v>
      </c>
      <c r="AU743" s="161" t="s">
        <v>88</v>
      </c>
      <c r="AV743" s="13" t="s">
        <v>88</v>
      </c>
      <c r="AW743" s="13" t="s">
        <v>35</v>
      </c>
      <c r="AX743" s="13" t="s">
        <v>79</v>
      </c>
      <c r="AY743" s="161" t="s">
        <v>317</v>
      </c>
    </row>
    <row r="744" spans="2:51" s="14" customFormat="1" ht="11.25">
      <c r="B744" s="167"/>
      <c r="D744" s="154" t="s">
        <v>323</v>
      </c>
      <c r="E744" s="168" t="s">
        <v>1054</v>
      </c>
      <c r="F744" s="169" t="s">
        <v>333</v>
      </c>
      <c r="H744" s="170">
        <v>2</v>
      </c>
      <c r="I744" s="171"/>
      <c r="L744" s="167"/>
      <c r="M744" s="172"/>
      <c r="T744" s="173"/>
      <c r="AT744" s="168" t="s">
        <v>323</v>
      </c>
      <c r="AU744" s="168" t="s">
        <v>88</v>
      </c>
      <c r="AV744" s="14" t="s">
        <v>190</v>
      </c>
      <c r="AW744" s="14" t="s">
        <v>35</v>
      </c>
      <c r="AX744" s="14" t="s">
        <v>79</v>
      </c>
      <c r="AY744" s="168" t="s">
        <v>317</v>
      </c>
    </row>
    <row r="745" spans="2:51" s="15" customFormat="1" ht="11.25">
      <c r="B745" s="174"/>
      <c r="D745" s="154" t="s">
        <v>323</v>
      </c>
      <c r="E745" s="175" t="s">
        <v>1</v>
      </c>
      <c r="F745" s="176" t="s">
        <v>334</v>
      </c>
      <c r="H745" s="177">
        <v>4</v>
      </c>
      <c r="I745" s="178"/>
      <c r="L745" s="174"/>
      <c r="M745" s="179"/>
      <c r="T745" s="180"/>
      <c r="AT745" s="175" t="s">
        <v>323</v>
      </c>
      <c r="AU745" s="175" t="s">
        <v>88</v>
      </c>
      <c r="AV745" s="15" t="s">
        <v>219</v>
      </c>
      <c r="AW745" s="15" t="s">
        <v>35</v>
      </c>
      <c r="AX745" s="15" t="s">
        <v>21</v>
      </c>
      <c r="AY745" s="175" t="s">
        <v>317</v>
      </c>
    </row>
    <row r="746" spans="2:65" s="1" customFormat="1" ht="16.5" customHeight="1">
      <c r="B746" s="32"/>
      <c r="C746" s="181" t="s">
        <v>892</v>
      </c>
      <c r="D746" s="181" t="s">
        <v>574</v>
      </c>
      <c r="E746" s="182" t="s">
        <v>1535</v>
      </c>
      <c r="F746" s="183" t="s">
        <v>1536</v>
      </c>
      <c r="G746" s="184" t="s">
        <v>506</v>
      </c>
      <c r="H746" s="185">
        <v>2</v>
      </c>
      <c r="I746" s="186"/>
      <c r="J746" s="187">
        <f>ROUND(I746*H746,1)</f>
        <v>0</v>
      </c>
      <c r="K746" s="188"/>
      <c r="L746" s="189"/>
      <c r="M746" s="190" t="s">
        <v>1</v>
      </c>
      <c r="N746" s="191" t="s">
        <v>44</v>
      </c>
      <c r="P746" s="149">
        <f>O746*H746</f>
        <v>0</v>
      </c>
      <c r="Q746" s="149">
        <v>0.00019</v>
      </c>
      <c r="R746" s="149">
        <f>Q746*H746</f>
        <v>0.00038</v>
      </c>
      <c r="S746" s="149">
        <v>0</v>
      </c>
      <c r="T746" s="150">
        <f>S746*H746</f>
        <v>0</v>
      </c>
      <c r="AR746" s="151" t="s">
        <v>252</v>
      </c>
      <c r="AT746" s="151" t="s">
        <v>574</v>
      </c>
      <c r="AU746" s="151" t="s">
        <v>88</v>
      </c>
      <c r="AY746" s="17" t="s">
        <v>317</v>
      </c>
      <c r="BE746" s="152">
        <f>IF(N746="základní",J746,0)</f>
        <v>0</v>
      </c>
      <c r="BF746" s="152">
        <f>IF(N746="snížená",J746,0)</f>
        <v>0</v>
      </c>
      <c r="BG746" s="152">
        <f>IF(N746="zákl. přenesená",J746,0)</f>
        <v>0</v>
      </c>
      <c r="BH746" s="152">
        <f>IF(N746="sníž. přenesená",J746,0)</f>
        <v>0</v>
      </c>
      <c r="BI746" s="152">
        <f>IF(N746="nulová",J746,0)</f>
        <v>0</v>
      </c>
      <c r="BJ746" s="17" t="s">
        <v>21</v>
      </c>
      <c r="BK746" s="152">
        <f>ROUND(I746*H746,1)</f>
        <v>0</v>
      </c>
      <c r="BL746" s="17" t="s">
        <v>219</v>
      </c>
      <c r="BM746" s="151" t="s">
        <v>1537</v>
      </c>
    </row>
    <row r="747" spans="2:51" s="13" customFormat="1" ht="11.25">
      <c r="B747" s="160"/>
      <c r="D747" s="154" t="s">
        <v>323</v>
      </c>
      <c r="E747" s="161" t="s">
        <v>1</v>
      </c>
      <c r="F747" s="162" t="s">
        <v>1052</v>
      </c>
      <c r="H747" s="163">
        <v>2</v>
      </c>
      <c r="I747" s="164"/>
      <c r="L747" s="160"/>
      <c r="M747" s="165"/>
      <c r="T747" s="166"/>
      <c r="AT747" s="161" t="s">
        <v>323</v>
      </c>
      <c r="AU747" s="161" t="s">
        <v>88</v>
      </c>
      <c r="AV747" s="13" t="s">
        <v>88</v>
      </c>
      <c r="AW747" s="13" t="s">
        <v>35</v>
      </c>
      <c r="AX747" s="13" t="s">
        <v>79</v>
      </c>
      <c r="AY747" s="161" t="s">
        <v>317</v>
      </c>
    </row>
    <row r="748" spans="2:51" s="15" customFormat="1" ht="11.25">
      <c r="B748" s="174"/>
      <c r="D748" s="154" t="s">
        <v>323</v>
      </c>
      <c r="E748" s="175" t="s">
        <v>1</v>
      </c>
      <c r="F748" s="176" t="s">
        <v>334</v>
      </c>
      <c r="H748" s="177">
        <v>2</v>
      </c>
      <c r="I748" s="178"/>
      <c r="L748" s="174"/>
      <c r="M748" s="179"/>
      <c r="T748" s="180"/>
      <c r="AT748" s="175" t="s">
        <v>323</v>
      </c>
      <c r="AU748" s="175" t="s">
        <v>88</v>
      </c>
      <c r="AV748" s="15" t="s">
        <v>219</v>
      </c>
      <c r="AW748" s="15" t="s">
        <v>35</v>
      </c>
      <c r="AX748" s="15" t="s">
        <v>21</v>
      </c>
      <c r="AY748" s="175" t="s">
        <v>317</v>
      </c>
    </row>
    <row r="749" spans="2:65" s="1" customFormat="1" ht="16.5" customHeight="1">
      <c r="B749" s="32"/>
      <c r="C749" s="181" t="s">
        <v>898</v>
      </c>
      <c r="D749" s="181" t="s">
        <v>574</v>
      </c>
      <c r="E749" s="182" t="s">
        <v>1538</v>
      </c>
      <c r="F749" s="183" t="s">
        <v>1539</v>
      </c>
      <c r="G749" s="184" t="s">
        <v>506</v>
      </c>
      <c r="H749" s="185">
        <v>2</v>
      </c>
      <c r="I749" s="186"/>
      <c r="J749" s="187">
        <f>ROUND(I749*H749,1)</f>
        <v>0</v>
      </c>
      <c r="K749" s="188"/>
      <c r="L749" s="189"/>
      <c r="M749" s="190" t="s">
        <v>1</v>
      </c>
      <c r="N749" s="191" t="s">
        <v>44</v>
      </c>
      <c r="P749" s="149">
        <f>O749*H749</f>
        <v>0</v>
      </c>
      <c r="Q749" s="149">
        <v>0.00019</v>
      </c>
      <c r="R749" s="149">
        <f>Q749*H749</f>
        <v>0.00038</v>
      </c>
      <c r="S749" s="149">
        <v>0</v>
      </c>
      <c r="T749" s="150">
        <f>S749*H749</f>
        <v>0</v>
      </c>
      <c r="AR749" s="151" t="s">
        <v>252</v>
      </c>
      <c r="AT749" s="151" t="s">
        <v>574</v>
      </c>
      <c r="AU749" s="151" t="s">
        <v>88</v>
      </c>
      <c r="AY749" s="17" t="s">
        <v>317</v>
      </c>
      <c r="BE749" s="152">
        <f>IF(N749="základní",J749,0)</f>
        <v>0</v>
      </c>
      <c r="BF749" s="152">
        <f>IF(N749="snížená",J749,0)</f>
        <v>0</v>
      </c>
      <c r="BG749" s="152">
        <f>IF(N749="zákl. přenesená",J749,0)</f>
        <v>0</v>
      </c>
      <c r="BH749" s="152">
        <f>IF(N749="sníž. přenesená",J749,0)</f>
        <v>0</v>
      </c>
      <c r="BI749" s="152">
        <f>IF(N749="nulová",J749,0)</f>
        <v>0</v>
      </c>
      <c r="BJ749" s="17" t="s">
        <v>21</v>
      </c>
      <c r="BK749" s="152">
        <f>ROUND(I749*H749,1)</f>
        <v>0</v>
      </c>
      <c r="BL749" s="17" t="s">
        <v>219</v>
      </c>
      <c r="BM749" s="151" t="s">
        <v>1540</v>
      </c>
    </row>
    <row r="750" spans="2:51" s="13" customFormat="1" ht="11.25">
      <c r="B750" s="160"/>
      <c r="D750" s="154" t="s">
        <v>323</v>
      </c>
      <c r="E750" s="161" t="s">
        <v>1</v>
      </c>
      <c r="F750" s="162" t="s">
        <v>1054</v>
      </c>
      <c r="H750" s="163">
        <v>2</v>
      </c>
      <c r="I750" s="164"/>
      <c r="L750" s="160"/>
      <c r="M750" s="165"/>
      <c r="T750" s="166"/>
      <c r="AT750" s="161" t="s">
        <v>323</v>
      </c>
      <c r="AU750" s="161" t="s">
        <v>88</v>
      </c>
      <c r="AV750" s="13" t="s">
        <v>88</v>
      </c>
      <c r="AW750" s="13" t="s">
        <v>35</v>
      </c>
      <c r="AX750" s="13" t="s">
        <v>79</v>
      </c>
      <c r="AY750" s="161" t="s">
        <v>317</v>
      </c>
    </row>
    <row r="751" spans="2:51" s="15" customFormat="1" ht="11.25">
      <c r="B751" s="174"/>
      <c r="D751" s="154" t="s">
        <v>323</v>
      </c>
      <c r="E751" s="175" t="s">
        <v>1</v>
      </c>
      <c r="F751" s="176" t="s">
        <v>334</v>
      </c>
      <c r="H751" s="177">
        <v>2</v>
      </c>
      <c r="I751" s="178"/>
      <c r="L751" s="174"/>
      <c r="M751" s="179"/>
      <c r="T751" s="180"/>
      <c r="AT751" s="175" t="s">
        <v>323</v>
      </c>
      <c r="AU751" s="175" t="s">
        <v>88</v>
      </c>
      <c r="AV751" s="15" t="s">
        <v>219</v>
      </c>
      <c r="AW751" s="15" t="s">
        <v>35</v>
      </c>
      <c r="AX751" s="15" t="s">
        <v>21</v>
      </c>
      <c r="AY751" s="175" t="s">
        <v>317</v>
      </c>
    </row>
    <row r="752" spans="2:65" s="1" customFormat="1" ht="21.75" customHeight="1">
      <c r="B752" s="32"/>
      <c r="C752" s="181" t="s">
        <v>925</v>
      </c>
      <c r="D752" s="181" t="s">
        <v>574</v>
      </c>
      <c r="E752" s="182" t="s">
        <v>1541</v>
      </c>
      <c r="F752" s="183" t="s">
        <v>1542</v>
      </c>
      <c r="G752" s="184" t="s">
        <v>506</v>
      </c>
      <c r="H752" s="185">
        <v>2</v>
      </c>
      <c r="I752" s="186"/>
      <c r="J752" s="187">
        <f>ROUND(I752*H752,1)</f>
        <v>0</v>
      </c>
      <c r="K752" s="188"/>
      <c r="L752" s="189"/>
      <c r="M752" s="190" t="s">
        <v>1</v>
      </c>
      <c r="N752" s="191" t="s">
        <v>44</v>
      </c>
      <c r="P752" s="149">
        <f>O752*H752</f>
        <v>0</v>
      </c>
      <c r="Q752" s="149">
        <v>0.0022</v>
      </c>
      <c r="R752" s="149">
        <f>Q752*H752</f>
        <v>0.0044</v>
      </c>
      <c r="S752" s="149">
        <v>0</v>
      </c>
      <c r="T752" s="150">
        <f>S752*H752</f>
        <v>0</v>
      </c>
      <c r="AR752" s="151" t="s">
        <v>252</v>
      </c>
      <c r="AT752" s="151" t="s">
        <v>574</v>
      </c>
      <c r="AU752" s="151" t="s">
        <v>88</v>
      </c>
      <c r="AY752" s="17" t="s">
        <v>317</v>
      </c>
      <c r="BE752" s="152">
        <f>IF(N752="základní",J752,0)</f>
        <v>0</v>
      </c>
      <c r="BF752" s="152">
        <f>IF(N752="snížená",J752,0)</f>
        <v>0</v>
      </c>
      <c r="BG752" s="152">
        <f>IF(N752="zákl. přenesená",J752,0)</f>
        <v>0</v>
      </c>
      <c r="BH752" s="152">
        <f>IF(N752="sníž. přenesená",J752,0)</f>
        <v>0</v>
      </c>
      <c r="BI752" s="152">
        <f>IF(N752="nulová",J752,0)</f>
        <v>0</v>
      </c>
      <c r="BJ752" s="17" t="s">
        <v>21</v>
      </c>
      <c r="BK752" s="152">
        <f>ROUND(I752*H752,1)</f>
        <v>0</v>
      </c>
      <c r="BL752" s="17" t="s">
        <v>219</v>
      </c>
      <c r="BM752" s="151" t="s">
        <v>1543</v>
      </c>
    </row>
    <row r="753" spans="2:51" s="13" customFormat="1" ht="11.25">
      <c r="B753" s="160"/>
      <c r="D753" s="154" t="s">
        <v>323</v>
      </c>
      <c r="E753" s="161" t="s">
        <v>1</v>
      </c>
      <c r="F753" s="162" t="s">
        <v>1054</v>
      </c>
      <c r="H753" s="163">
        <v>2</v>
      </c>
      <c r="I753" s="164"/>
      <c r="L753" s="160"/>
      <c r="M753" s="165"/>
      <c r="T753" s="166"/>
      <c r="AT753" s="161" t="s">
        <v>323</v>
      </c>
      <c r="AU753" s="161" t="s">
        <v>88</v>
      </c>
      <c r="AV753" s="13" t="s">
        <v>88</v>
      </c>
      <c r="AW753" s="13" t="s">
        <v>35</v>
      </c>
      <c r="AX753" s="13" t="s">
        <v>79</v>
      </c>
      <c r="AY753" s="161" t="s">
        <v>317</v>
      </c>
    </row>
    <row r="754" spans="2:51" s="15" customFormat="1" ht="11.25">
      <c r="B754" s="174"/>
      <c r="D754" s="154" t="s">
        <v>323</v>
      </c>
      <c r="E754" s="175" t="s">
        <v>1</v>
      </c>
      <c r="F754" s="176" t="s">
        <v>334</v>
      </c>
      <c r="H754" s="177">
        <v>2</v>
      </c>
      <c r="I754" s="178"/>
      <c r="L754" s="174"/>
      <c r="M754" s="179"/>
      <c r="T754" s="180"/>
      <c r="AT754" s="175" t="s">
        <v>323</v>
      </c>
      <c r="AU754" s="175" t="s">
        <v>88</v>
      </c>
      <c r="AV754" s="15" t="s">
        <v>219</v>
      </c>
      <c r="AW754" s="15" t="s">
        <v>35</v>
      </c>
      <c r="AX754" s="15" t="s">
        <v>21</v>
      </c>
      <c r="AY754" s="175" t="s">
        <v>317</v>
      </c>
    </row>
    <row r="755" spans="2:65" s="1" customFormat="1" ht="24.2" customHeight="1">
      <c r="B755" s="32"/>
      <c r="C755" s="139" t="s">
        <v>932</v>
      </c>
      <c r="D755" s="139" t="s">
        <v>319</v>
      </c>
      <c r="E755" s="140" t="s">
        <v>1544</v>
      </c>
      <c r="F755" s="141" t="s">
        <v>1545</v>
      </c>
      <c r="G755" s="142" t="s">
        <v>506</v>
      </c>
      <c r="H755" s="143">
        <v>180</v>
      </c>
      <c r="I755" s="144"/>
      <c r="J755" s="145">
        <f>ROUND(I755*H755,1)</f>
        <v>0</v>
      </c>
      <c r="K755" s="146"/>
      <c r="L755" s="32"/>
      <c r="M755" s="147" t="s">
        <v>1</v>
      </c>
      <c r="N755" s="148" t="s">
        <v>44</v>
      </c>
      <c r="P755" s="149">
        <f>O755*H755</f>
        <v>0</v>
      </c>
      <c r="Q755" s="149">
        <v>0</v>
      </c>
      <c r="R755" s="149">
        <f>Q755*H755</f>
        <v>0</v>
      </c>
      <c r="S755" s="149">
        <v>0</v>
      </c>
      <c r="T755" s="150">
        <f>S755*H755</f>
        <v>0</v>
      </c>
      <c r="AR755" s="151" t="s">
        <v>219</v>
      </c>
      <c r="AT755" s="151" t="s">
        <v>319</v>
      </c>
      <c r="AU755" s="151" t="s">
        <v>88</v>
      </c>
      <c r="AY755" s="17" t="s">
        <v>317</v>
      </c>
      <c r="BE755" s="152">
        <f>IF(N755="základní",J755,0)</f>
        <v>0</v>
      </c>
      <c r="BF755" s="152">
        <f>IF(N755="snížená",J755,0)</f>
        <v>0</v>
      </c>
      <c r="BG755" s="152">
        <f>IF(N755="zákl. přenesená",J755,0)</f>
        <v>0</v>
      </c>
      <c r="BH755" s="152">
        <f>IF(N755="sníž. přenesená",J755,0)</f>
        <v>0</v>
      </c>
      <c r="BI755" s="152">
        <f>IF(N755="nulová",J755,0)</f>
        <v>0</v>
      </c>
      <c r="BJ755" s="17" t="s">
        <v>21</v>
      </c>
      <c r="BK755" s="152">
        <f>ROUND(I755*H755,1)</f>
        <v>0</v>
      </c>
      <c r="BL755" s="17" t="s">
        <v>219</v>
      </c>
      <c r="BM755" s="151" t="s">
        <v>1546</v>
      </c>
    </row>
    <row r="756" spans="2:51" s="12" customFormat="1" ht="11.25">
      <c r="B756" s="153"/>
      <c r="D756" s="154" t="s">
        <v>323</v>
      </c>
      <c r="E756" s="155" t="s">
        <v>1</v>
      </c>
      <c r="F756" s="156" t="s">
        <v>1547</v>
      </c>
      <c r="H756" s="155" t="s">
        <v>1</v>
      </c>
      <c r="I756" s="157"/>
      <c r="L756" s="153"/>
      <c r="M756" s="158"/>
      <c r="T756" s="159"/>
      <c r="AT756" s="155" t="s">
        <v>323</v>
      </c>
      <c r="AU756" s="155" t="s">
        <v>88</v>
      </c>
      <c r="AV756" s="12" t="s">
        <v>21</v>
      </c>
      <c r="AW756" s="12" t="s">
        <v>35</v>
      </c>
      <c r="AX756" s="12" t="s">
        <v>79</v>
      </c>
      <c r="AY756" s="155" t="s">
        <v>317</v>
      </c>
    </row>
    <row r="757" spans="2:51" s="13" customFormat="1" ht="11.25">
      <c r="B757" s="160"/>
      <c r="D757" s="154" t="s">
        <v>323</v>
      </c>
      <c r="E757" s="161" t="s">
        <v>1</v>
      </c>
      <c r="F757" s="162" t="s">
        <v>1548</v>
      </c>
      <c r="H757" s="163">
        <v>42</v>
      </c>
      <c r="I757" s="164"/>
      <c r="L757" s="160"/>
      <c r="M757" s="165"/>
      <c r="T757" s="166"/>
      <c r="AT757" s="161" t="s">
        <v>323</v>
      </c>
      <c r="AU757" s="161" t="s">
        <v>88</v>
      </c>
      <c r="AV757" s="13" t="s">
        <v>88</v>
      </c>
      <c r="AW757" s="13" t="s">
        <v>35</v>
      </c>
      <c r="AX757" s="13" t="s">
        <v>79</v>
      </c>
      <c r="AY757" s="161" t="s">
        <v>317</v>
      </c>
    </row>
    <row r="758" spans="2:51" s="13" customFormat="1" ht="11.25">
      <c r="B758" s="160"/>
      <c r="D758" s="154" t="s">
        <v>323</v>
      </c>
      <c r="E758" s="161" t="s">
        <v>1</v>
      </c>
      <c r="F758" s="162" t="s">
        <v>1549</v>
      </c>
      <c r="H758" s="163">
        <v>38</v>
      </c>
      <c r="I758" s="164"/>
      <c r="L758" s="160"/>
      <c r="M758" s="165"/>
      <c r="T758" s="166"/>
      <c r="AT758" s="161" t="s">
        <v>323</v>
      </c>
      <c r="AU758" s="161" t="s">
        <v>88</v>
      </c>
      <c r="AV758" s="13" t="s">
        <v>88</v>
      </c>
      <c r="AW758" s="13" t="s">
        <v>35</v>
      </c>
      <c r="AX758" s="13" t="s">
        <v>79</v>
      </c>
      <c r="AY758" s="161" t="s">
        <v>317</v>
      </c>
    </row>
    <row r="759" spans="2:51" s="13" customFormat="1" ht="11.25">
      <c r="B759" s="160"/>
      <c r="D759" s="154" t="s">
        <v>323</v>
      </c>
      <c r="E759" s="161" t="s">
        <v>1</v>
      </c>
      <c r="F759" s="162" t="s">
        <v>1550</v>
      </c>
      <c r="H759" s="163">
        <v>62</v>
      </c>
      <c r="I759" s="164"/>
      <c r="L759" s="160"/>
      <c r="M759" s="165"/>
      <c r="T759" s="166"/>
      <c r="AT759" s="161" t="s">
        <v>323</v>
      </c>
      <c r="AU759" s="161" t="s">
        <v>88</v>
      </c>
      <c r="AV759" s="13" t="s">
        <v>88</v>
      </c>
      <c r="AW759" s="13" t="s">
        <v>35</v>
      </c>
      <c r="AX759" s="13" t="s">
        <v>79</v>
      </c>
      <c r="AY759" s="161" t="s">
        <v>317</v>
      </c>
    </row>
    <row r="760" spans="2:51" s="14" customFormat="1" ht="11.25">
      <c r="B760" s="167"/>
      <c r="D760" s="154" t="s">
        <v>323</v>
      </c>
      <c r="E760" s="168" t="s">
        <v>1056</v>
      </c>
      <c r="F760" s="169" t="s">
        <v>333</v>
      </c>
      <c r="H760" s="170">
        <v>142</v>
      </c>
      <c r="I760" s="171"/>
      <c r="L760" s="167"/>
      <c r="M760" s="172"/>
      <c r="T760" s="173"/>
      <c r="AT760" s="168" t="s">
        <v>323</v>
      </c>
      <c r="AU760" s="168" t="s">
        <v>88</v>
      </c>
      <c r="AV760" s="14" t="s">
        <v>190</v>
      </c>
      <c r="AW760" s="14" t="s">
        <v>35</v>
      </c>
      <c r="AX760" s="14" t="s">
        <v>79</v>
      </c>
      <c r="AY760" s="168" t="s">
        <v>317</v>
      </c>
    </row>
    <row r="761" spans="2:51" s="12" customFormat="1" ht="11.25">
      <c r="B761" s="153"/>
      <c r="D761" s="154" t="s">
        <v>323</v>
      </c>
      <c r="E761" s="155" t="s">
        <v>1</v>
      </c>
      <c r="F761" s="156" t="s">
        <v>1551</v>
      </c>
      <c r="H761" s="155" t="s">
        <v>1</v>
      </c>
      <c r="I761" s="157"/>
      <c r="L761" s="153"/>
      <c r="M761" s="158"/>
      <c r="T761" s="159"/>
      <c r="AT761" s="155" t="s">
        <v>323</v>
      </c>
      <c r="AU761" s="155" t="s">
        <v>88</v>
      </c>
      <c r="AV761" s="12" t="s">
        <v>21</v>
      </c>
      <c r="AW761" s="12" t="s">
        <v>35</v>
      </c>
      <c r="AX761" s="12" t="s">
        <v>79</v>
      </c>
      <c r="AY761" s="155" t="s">
        <v>317</v>
      </c>
    </row>
    <row r="762" spans="2:51" s="13" customFormat="1" ht="11.25">
      <c r="B762" s="160"/>
      <c r="D762" s="154" t="s">
        <v>323</v>
      </c>
      <c r="E762" s="161" t="s">
        <v>1</v>
      </c>
      <c r="F762" s="162" t="s">
        <v>1552</v>
      </c>
      <c r="H762" s="163">
        <v>36</v>
      </c>
      <c r="I762" s="164"/>
      <c r="L762" s="160"/>
      <c r="M762" s="165"/>
      <c r="T762" s="166"/>
      <c r="AT762" s="161" t="s">
        <v>323</v>
      </c>
      <c r="AU762" s="161" t="s">
        <v>88</v>
      </c>
      <c r="AV762" s="13" t="s">
        <v>88</v>
      </c>
      <c r="AW762" s="13" t="s">
        <v>35</v>
      </c>
      <c r="AX762" s="13" t="s">
        <v>79</v>
      </c>
      <c r="AY762" s="161" t="s">
        <v>317</v>
      </c>
    </row>
    <row r="763" spans="2:51" s="13" customFormat="1" ht="11.25">
      <c r="B763" s="160"/>
      <c r="D763" s="154" t="s">
        <v>323</v>
      </c>
      <c r="E763" s="161" t="s">
        <v>1</v>
      </c>
      <c r="F763" s="162" t="s">
        <v>1462</v>
      </c>
      <c r="H763" s="163">
        <v>1</v>
      </c>
      <c r="I763" s="164"/>
      <c r="L763" s="160"/>
      <c r="M763" s="165"/>
      <c r="T763" s="166"/>
      <c r="AT763" s="161" t="s">
        <v>323</v>
      </c>
      <c r="AU763" s="161" t="s">
        <v>88</v>
      </c>
      <c r="AV763" s="13" t="s">
        <v>88</v>
      </c>
      <c r="AW763" s="13" t="s">
        <v>35</v>
      </c>
      <c r="AX763" s="13" t="s">
        <v>79</v>
      </c>
      <c r="AY763" s="161" t="s">
        <v>317</v>
      </c>
    </row>
    <row r="764" spans="2:51" s="13" customFormat="1" ht="11.25">
      <c r="B764" s="160"/>
      <c r="D764" s="154" t="s">
        <v>323</v>
      </c>
      <c r="E764" s="161" t="s">
        <v>1</v>
      </c>
      <c r="F764" s="162" t="s">
        <v>1553</v>
      </c>
      <c r="H764" s="163">
        <v>1</v>
      </c>
      <c r="I764" s="164"/>
      <c r="L764" s="160"/>
      <c r="M764" s="165"/>
      <c r="T764" s="166"/>
      <c r="AT764" s="161" t="s">
        <v>323</v>
      </c>
      <c r="AU764" s="161" t="s">
        <v>88</v>
      </c>
      <c r="AV764" s="13" t="s">
        <v>88</v>
      </c>
      <c r="AW764" s="13" t="s">
        <v>35</v>
      </c>
      <c r="AX764" s="13" t="s">
        <v>79</v>
      </c>
      <c r="AY764" s="161" t="s">
        <v>317</v>
      </c>
    </row>
    <row r="765" spans="2:51" s="14" customFormat="1" ht="11.25">
      <c r="B765" s="167"/>
      <c r="D765" s="154" t="s">
        <v>323</v>
      </c>
      <c r="E765" s="168" t="s">
        <v>1059</v>
      </c>
      <c r="F765" s="169" t="s">
        <v>333</v>
      </c>
      <c r="H765" s="170">
        <v>38</v>
      </c>
      <c r="I765" s="171"/>
      <c r="L765" s="167"/>
      <c r="M765" s="172"/>
      <c r="T765" s="173"/>
      <c r="AT765" s="168" t="s">
        <v>323</v>
      </c>
      <c r="AU765" s="168" t="s">
        <v>88</v>
      </c>
      <c r="AV765" s="14" t="s">
        <v>190</v>
      </c>
      <c r="AW765" s="14" t="s">
        <v>35</v>
      </c>
      <c r="AX765" s="14" t="s">
        <v>79</v>
      </c>
      <c r="AY765" s="168" t="s">
        <v>317</v>
      </c>
    </row>
    <row r="766" spans="2:51" s="15" customFormat="1" ht="11.25">
      <c r="B766" s="174"/>
      <c r="D766" s="154" t="s">
        <v>323</v>
      </c>
      <c r="E766" s="175" t="s">
        <v>1</v>
      </c>
      <c r="F766" s="176" t="s">
        <v>334</v>
      </c>
      <c r="H766" s="177">
        <v>180</v>
      </c>
      <c r="I766" s="178"/>
      <c r="L766" s="174"/>
      <c r="M766" s="179"/>
      <c r="T766" s="180"/>
      <c r="AT766" s="175" t="s">
        <v>323</v>
      </c>
      <c r="AU766" s="175" t="s">
        <v>88</v>
      </c>
      <c r="AV766" s="15" t="s">
        <v>219</v>
      </c>
      <c r="AW766" s="15" t="s">
        <v>35</v>
      </c>
      <c r="AX766" s="15" t="s">
        <v>21</v>
      </c>
      <c r="AY766" s="175" t="s">
        <v>317</v>
      </c>
    </row>
    <row r="767" spans="2:65" s="1" customFormat="1" ht="16.5" customHeight="1">
      <c r="B767" s="32"/>
      <c r="C767" s="181" t="s">
        <v>938</v>
      </c>
      <c r="D767" s="181" t="s">
        <v>574</v>
      </c>
      <c r="E767" s="182" t="s">
        <v>1554</v>
      </c>
      <c r="F767" s="183" t="s">
        <v>1555</v>
      </c>
      <c r="G767" s="184" t="s">
        <v>506</v>
      </c>
      <c r="H767" s="185">
        <v>142</v>
      </c>
      <c r="I767" s="186"/>
      <c r="J767" s="187">
        <f>ROUND(I767*H767,1)</f>
        <v>0</v>
      </c>
      <c r="K767" s="188"/>
      <c r="L767" s="189"/>
      <c r="M767" s="190" t="s">
        <v>1</v>
      </c>
      <c r="N767" s="191" t="s">
        <v>44</v>
      </c>
      <c r="P767" s="149">
        <f>O767*H767</f>
        <v>0</v>
      </c>
      <c r="Q767" s="149">
        <v>0.00072</v>
      </c>
      <c r="R767" s="149">
        <f>Q767*H767</f>
        <v>0.10224000000000001</v>
      </c>
      <c r="S767" s="149">
        <v>0</v>
      </c>
      <c r="T767" s="150">
        <f>S767*H767</f>
        <v>0</v>
      </c>
      <c r="AR767" s="151" t="s">
        <v>252</v>
      </c>
      <c r="AT767" s="151" t="s">
        <v>574</v>
      </c>
      <c r="AU767" s="151" t="s">
        <v>88</v>
      </c>
      <c r="AY767" s="17" t="s">
        <v>317</v>
      </c>
      <c r="BE767" s="152">
        <f>IF(N767="základní",J767,0)</f>
        <v>0</v>
      </c>
      <c r="BF767" s="152">
        <f>IF(N767="snížená",J767,0)</f>
        <v>0</v>
      </c>
      <c r="BG767" s="152">
        <f>IF(N767="zákl. přenesená",J767,0)</f>
        <v>0</v>
      </c>
      <c r="BH767" s="152">
        <f>IF(N767="sníž. přenesená",J767,0)</f>
        <v>0</v>
      </c>
      <c r="BI767" s="152">
        <f>IF(N767="nulová",J767,0)</f>
        <v>0</v>
      </c>
      <c r="BJ767" s="17" t="s">
        <v>21</v>
      </c>
      <c r="BK767" s="152">
        <f>ROUND(I767*H767,1)</f>
        <v>0</v>
      </c>
      <c r="BL767" s="17" t="s">
        <v>219</v>
      </c>
      <c r="BM767" s="151" t="s">
        <v>1556</v>
      </c>
    </row>
    <row r="768" spans="2:51" s="13" customFormat="1" ht="11.25">
      <c r="B768" s="160"/>
      <c r="D768" s="154" t="s">
        <v>323</v>
      </c>
      <c r="E768" s="161" t="s">
        <v>1</v>
      </c>
      <c r="F768" s="162" t="s">
        <v>1056</v>
      </c>
      <c r="H768" s="163">
        <v>142</v>
      </c>
      <c r="I768" s="164"/>
      <c r="L768" s="160"/>
      <c r="M768" s="165"/>
      <c r="T768" s="166"/>
      <c r="AT768" s="161" t="s">
        <v>323</v>
      </c>
      <c r="AU768" s="161" t="s">
        <v>88</v>
      </c>
      <c r="AV768" s="13" t="s">
        <v>88</v>
      </c>
      <c r="AW768" s="13" t="s">
        <v>35</v>
      </c>
      <c r="AX768" s="13" t="s">
        <v>79</v>
      </c>
      <c r="AY768" s="161" t="s">
        <v>317</v>
      </c>
    </row>
    <row r="769" spans="2:51" s="15" customFormat="1" ht="11.25">
      <c r="B769" s="174"/>
      <c r="D769" s="154" t="s">
        <v>323</v>
      </c>
      <c r="E769" s="175" t="s">
        <v>1</v>
      </c>
      <c r="F769" s="176" t="s">
        <v>334</v>
      </c>
      <c r="H769" s="177">
        <v>142</v>
      </c>
      <c r="I769" s="178"/>
      <c r="L769" s="174"/>
      <c r="M769" s="179"/>
      <c r="T769" s="180"/>
      <c r="AT769" s="175" t="s">
        <v>323</v>
      </c>
      <c r="AU769" s="175" t="s">
        <v>88</v>
      </c>
      <c r="AV769" s="15" t="s">
        <v>219</v>
      </c>
      <c r="AW769" s="15" t="s">
        <v>35</v>
      </c>
      <c r="AX769" s="15" t="s">
        <v>21</v>
      </c>
      <c r="AY769" s="175" t="s">
        <v>317</v>
      </c>
    </row>
    <row r="770" spans="2:65" s="1" customFormat="1" ht="16.5" customHeight="1">
      <c r="B770" s="32"/>
      <c r="C770" s="181" t="s">
        <v>956</v>
      </c>
      <c r="D770" s="181" t="s">
        <v>574</v>
      </c>
      <c r="E770" s="182" t="s">
        <v>1557</v>
      </c>
      <c r="F770" s="183" t="s">
        <v>1558</v>
      </c>
      <c r="G770" s="184" t="s">
        <v>506</v>
      </c>
      <c r="H770" s="185">
        <v>38</v>
      </c>
      <c r="I770" s="186"/>
      <c r="J770" s="187">
        <f>ROUND(I770*H770,1)</f>
        <v>0</v>
      </c>
      <c r="K770" s="188"/>
      <c r="L770" s="189"/>
      <c r="M770" s="190" t="s">
        <v>1</v>
      </c>
      <c r="N770" s="191" t="s">
        <v>44</v>
      </c>
      <c r="P770" s="149">
        <f>O770*H770</f>
        <v>0</v>
      </c>
      <c r="Q770" s="149">
        <v>0.00072</v>
      </c>
      <c r="R770" s="149">
        <f>Q770*H770</f>
        <v>0.027360000000000002</v>
      </c>
      <c r="S770" s="149">
        <v>0</v>
      </c>
      <c r="T770" s="150">
        <f>S770*H770</f>
        <v>0</v>
      </c>
      <c r="AR770" s="151" t="s">
        <v>252</v>
      </c>
      <c r="AT770" s="151" t="s">
        <v>574</v>
      </c>
      <c r="AU770" s="151" t="s">
        <v>88</v>
      </c>
      <c r="AY770" s="17" t="s">
        <v>317</v>
      </c>
      <c r="BE770" s="152">
        <f>IF(N770="základní",J770,0)</f>
        <v>0</v>
      </c>
      <c r="BF770" s="152">
        <f>IF(N770="snížená",J770,0)</f>
        <v>0</v>
      </c>
      <c r="BG770" s="152">
        <f>IF(N770="zákl. přenesená",J770,0)</f>
        <v>0</v>
      </c>
      <c r="BH770" s="152">
        <f>IF(N770="sníž. přenesená",J770,0)</f>
        <v>0</v>
      </c>
      <c r="BI770" s="152">
        <f>IF(N770="nulová",J770,0)</f>
        <v>0</v>
      </c>
      <c r="BJ770" s="17" t="s">
        <v>21</v>
      </c>
      <c r="BK770" s="152">
        <f>ROUND(I770*H770,1)</f>
        <v>0</v>
      </c>
      <c r="BL770" s="17" t="s">
        <v>219</v>
      </c>
      <c r="BM770" s="151" t="s">
        <v>1559</v>
      </c>
    </row>
    <row r="771" spans="2:51" s="13" customFormat="1" ht="11.25">
      <c r="B771" s="160"/>
      <c r="D771" s="154" t="s">
        <v>323</v>
      </c>
      <c r="E771" s="161" t="s">
        <v>1</v>
      </c>
      <c r="F771" s="162" t="s">
        <v>1059</v>
      </c>
      <c r="H771" s="163">
        <v>38</v>
      </c>
      <c r="I771" s="164"/>
      <c r="L771" s="160"/>
      <c r="M771" s="165"/>
      <c r="T771" s="166"/>
      <c r="AT771" s="161" t="s">
        <v>323</v>
      </c>
      <c r="AU771" s="161" t="s">
        <v>88</v>
      </c>
      <c r="AV771" s="13" t="s">
        <v>88</v>
      </c>
      <c r="AW771" s="13" t="s">
        <v>35</v>
      </c>
      <c r="AX771" s="13" t="s">
        <v>79</v>
      </c>
      <c r="AY771" s="161" t="s">
        <v>317</v>
      </c>
    </row>
    <row r="772" spans="2:51" s="15" customFormat="1" ht="11.25">
      <c r="B772" s="174"/>
      <c r="D772" s="154" t="s">
        <v>323</v>
      </c>
      <c r="E772" s="175" t="s">
        <v>1</v>
      </c>
      <c r="F772" s="176" t="s">
        <v>334</v>
      </c>
      <c r="H772" s="177">
        <v>38</v>
      </c>
      <c r="I772" s="178"/>
      <c r="L772" s="174"/>
      <c r="M772" s="179"/>
      <c r="T772" s="180"/>
      <c r="AT772" s="175" t="s">
        <v>323</v>
      </c>
      <c r="AU772" s="175" t="s">
        <v>88</v>
      </c>
      <c r="AV772" s="15" t="s">
        <v>219</v>
      </c>
      <c r="AW772" s="15" t="s">
        <v>35</v>
      </c>
      <c r="AX772" s="15" t="s">
        <v>21</v>
      </c>
      <c r="AY772" s="175" t="s">
        <v>317</v>
      </c>
    </row>
    <row r="773" spans="2:65" s="1" customFormat="1" ht="24.2" customHeight="1">
      <c r="B773" s="32"/>
      <c r="C773" s="181" t="s">
        <v>962</v>
      </c>
      <c r="D773" s="181" t="s">
        <v>574</v>
      </c>
      <c r="E773" s="182" t="s">
        <v>1560</v>
      </c>
      <c r="F773" s="183" t="s">
        <v>1561</v>
      </c>
      <c r="G773" s="184" t="s">
        <v>506</v>
      </c>
      <c r="H773" s="185">
        <v>38</v>
      </c>
      <c r="I773" s="186"/>
      <c r="J773" s="187">
        <f>ROUND(I773*H773,1)</f>
        <v>0</v>
      </c>
      <c r="K773" s="188"/>
      <c r="L773" s="189"/>
      <c r="M773" s="190" t="s">
        <v>1</v>
      </c>
      <c r="N773" s="191" t="s">
        <v>44</v>
      </c>
      <c r="P773" s="149">
        <f>O773*H773</f>
        <v>0</v>
      </c>
      <c r="Q773" s="149">
        <v>0.004</v>
      </c>
      <c r="R773" s="149">
        <f>Q773*H773</f>
        <v>0.152</v>
      </c>
      <c r="S773" s="149">
        <v>0</v>
      </c>
      <c r="T773" s="150">
        <f>S773*H773</f>
        <v>0</v>
      </c>
      <c r="AR773" s="151" t="s">
        <v>252</v>
      </c>
      <c r="AT773" s="151" t="s">
        <v>574</v>
      </c>
      <c r="AU773" s="151" t="s">
        <v>88</v>
      </c>
      <c r="AY773" s="17" t="s">
        <v>317</v>
      </c>
      <c r="BE773" s="152">
        <f>IF(N773="základní",J773,0)</f>
        <v>0</v>
      </c>
      <c r="BF773" s="152">
        <f>IF(N773="snížená",J773,0)</f>
        <v>0</v>
      </c>
      <c r="BG773" s="152">
        <f>IF(N773="zákl. přenesená",J773,0)</f>
        <v>0</v>
      </c>
      <c r="BH773" s="152">
        <f>IF(N773="sníž. přenesená",J773,0)</f>
        <v>0</v>
      </c>
      <c r="BI773" s="152">
        <f>IF(N773="nulová",J773,0)</f>
        <v>0</v>
      </c>
      <c r="BJ773" s="17" t="s">
        <v>21</v>
      </c>
      <c r="BK773" s="152">
        <f>ROUND(I773*H773,1)</f>
        <v>0</v>
      </c>
      <c r="BL773" s="17" t="s">
        <v>219</v>
      </c>
      <c r="BM773" s="151" t="s">
        <v>1562</v>
      </c>
    </row>
    <row r="774" spans="2:51" s="13" customFormat="1" ht="11.25">
      <c r="B774" s="160"/>
      <c r="D774" s="154" t="s">
        <v>323</v>
      </c>
      <c r="E774" s="161" t="s">
        <v>1</v>
      </c>
      <c r="F774" s="162" t="s">
        <v>1059</v>
      </c>
      <c r="H774" s="163">
        <v>38</v>
      </c>
      <c r="I774" s="164"/>
      <c r="L774" s="160"/>
      <c r="M774" s="165"/>
      <c r="T774" s="166"/>
      <c r="AT774" s="161" t="s">
        <v>323</v>
      </c>
      <c r="AU774" s="161" t="s">
        <v>88</v>
      </c>
      <c r="AV774" s="13" t="s">
        <v>88</v>
      </c>
      <c r="AW774" s="13" t="s">
        <v>35</v>
      </c>
      <c r="AX774" s="13" t="s">
        <v>79</v>
      </c>
      <c r="AY774" s="161" t="s">
        <v>317</v>
      </c>
    </row>
    <row r="775" spans="2:51" s="15" customFormat="1" ht="11.25">
      <c r="B775" s="174"/>
      <c r="D775" s="154" t="s">
        <v>323</v>
      </c>
      <c r="E775" s="175" t="s">
        <v>1</v>
      </c>
      <c r="F775" s="176" t="s">
        <v>334</v>
      </c>
      <c r="H775" s="177">
        <v>38</v>
      </c>
      <c r="I775" s="178"/>
      <c r="L775" s="174"/>
      <c r="M775" s="179"/>
      <c r="T775" s="180"/>
      <c r="AT775" s="175" t="s">
        <v>323</v>
      </c>
      <c r="AU775" s="175" t="s">
        <v>88</v>
      </c>
      <c r="AV775" s="15" t="s">
        <v>219</v>
      </c>
      <c r="AW775" s="15" t="s">
        <v>35</v>
      </c>
      <c r="AX775" s="15" t="s">
        <v>21</v>
      </c>
      <c r="AY775" s="175" t="s">
        <v>317</v>
      </c>
    </row>
    <row r="776" spans="2:65" s="1" customFormat="1" ht="24.2" customHeight="1">
      <c r="B776" s="32"/>
      <c r="C776" s="139" t="s">
        <v>972</v>
      </c>
      <c r="D776" s="139" t="s">
        <v>319</v>
      </c>
      <c r="E776" s="140" t="s">
        <v>1563</v>
      </c>
      <c r="F776" s="141" t="s">
        <v>1564</v>
      </c>
      <c r="G776" s="142" t="s">
        <v>506</v>
      </c>
      <c r="H776" s="143">
        <v>74</v>
      </c>
      <c r="I776" s="144"/>
      <c r="J776" s="145">
        <f>ROUND(I776*H776,1)</f>
        <v>0</v>
      </c>
      <c r="K776" s="146"/>
      <c r="L776" s="32"/>
      <c r="M776" s="147" t="s">
        <v>1</v>
      </c>
      <c r="N776" s="148" t="s">
        <v>44</v>
      </c>
      <c r="P776" s="149">
        <f>O776*H776</f>
        <v>0</v>
      </c>
      <c r="Q776" s="149">
        <v>0</v>
      </c>
      <c r="R776" s="149">
        <f>Q776*H776</f>
        <v>0</v>
      </c>
      <c r="S776" s="149">
        <v>0</v>
      </c>
      <c r="T776" s="150">
        <f>S776*H776</f>
        <v>0</v>
      </c>
      <c r="AR776" s="151" t="s">
        <v>219</v>
      </c>
      <c r="AT776" s="151" t="s">
        <v>319</v>
      </c>
      <c r="AU776" s="151" t="s">
        <v>88</v>
      </c>
      <c r="AY776" s="17" t="s">
        <v>317</v>
      </c>
      <c r="BE776" s="152">
        <f>IF(N776="základní",J776,0)</f>
        <v>0</v>
      </c>
      <c r="BF776" s="152">
        <f>IF(N776="snížená",J776,0)</f>
        <v>0</v>
      </c>
      <c r="BG776" s="152">
        <f>IF(N776="zákl. přenesená",J776,0)</f>
        <v>0</v>
      </c>
      <c r="BH776" s="152">
        <f>IF(N776="sníž. přenesená",J776,0)</f>
        <v>0</v>
      </c>
      <c r="BI776" s="152">
        <f>IF(N776="nulová",J776,0)</f>
        <v>0</v>
      </c>
      <c r="BJ776" s="17" t="s">
        <v>21</v>
      </c>
      <c r="BK776" s="152">
        <f>ROUND(I776*H776,1)</f>
        <v>0</v>
      </c>
      <c r="BL776" s="17" t="s">
        <v>219</v>
      </c>
      <c r="BM776" s="151" t="s">
        <v>1565</v>
      </c>
    </row>
    <row r="777" spans="2:51" s="12" customFormat="1" ht="11.25">
      <c r="B777" s="153"/>
      <c r="D777" s="154" t="s">
        <v>323</v>
      </c>
      <c r="E777" s="155" t="s">
        <v>1</v>
      </c>
      <c r="F777" s="156" t="s">
        <v>1566</v>
      </c>
      <c r="H777" s="155" t="s">
        <v>1</v>
      </c>
      <c r="I777" s="157"/>
      <c r="L777" s="153"/>
      <c r="M777" s="158"/>
      <c r="T777" s="159"/>
      <c r="AT777" s="155" t="s">
        <v>323</v>
      </c>
      <c r="AU777" s="155" t="s">
        <v>88</v>
      </c>
      <c r="AV777" s="12" t="s">
        <v>21</v>
      </c>
      <c r="AW777" s="12" t="s">
        <v>35</v>
      </c>
      <c r="AX777" s="12" t="s">
        <v>79</v>
      </c>
      <c r="AY777" s="155" t="s">
        <v>317</v>
      </c>
    </row>
    <row r="778" spans="2:51" s="13" customFormat="1" ht="11.25">
      <c r="B778" s="160"/>
      <c r="D778" s="154" t="s">
        <v>323</v>
      </c>
      <c r="E778" s="161" t="s">
        <v>1</v>
      </c>
      <c r="F778" s="162" t="s">
        <v>1567</v>
      </c>
      <c r="H778" s="163">
        <v>36</v>
      </c>
      <c r="I778" s="164"/>
      <c r="L778" s="160"/>
      <c r="M778" s="165"/>
      <c r="T778" s="166"/>
      <c r="AT778" s="161" t="s">
        <v>323</v>
      </c>
      <c r="AU778" s="161" t="s">
        <v>88</v>
      </c>
      <c r="AV778" s="13" t="s">
        <v>88</v>
      </c>
      <c r="AW778" s="13" t="s">
        <v>35</v>
      </c>
      <c r="AX778" s="13" t="s">
        <v>79</v>
      </c>
      <c r="AY778" s="161" t="s">
        <v>317</v>
      </c>
    </row>
    <row r="779" spans="2:51" s="13" customFormat="1" ht="11.25">
      <c r="B779" s="160"/>
      <c r="D779" s="154" t="s">
        <v>323</v>
      </c>
      <c r="E779" s="161" t="s">
        <v>1</v>
      </c>
      <c r="F779" s="162" t="s">
        <v>1568</v>
      </c>
      <c r="H779" s="163">
        <v>26</v>
      </c>
      <c r="I779" s="164"/>
      <c r="L779" s="160"/>
      <c r="M779" s="165"/>
      <c r="T779" s="166"/>
      <c r="AT779" s="161" t="s">
        <v>323</v>
      </c>
      <c r="AU779" s="161" t="s">
        <v>88</v>
      </c>
      <c r="AV779" s="13" t="s">
        <v>88</v>
      </c>
      <c r="AW779" s="13" t="s">
        <v>35</v>
      </c>
      <c r="AX779" s="13" t="s">
        <v>79</v>
      </c>
      <c r="AY779" s="161" t="s">
        <v>317</v>
      </c>
    </row>
    <row r="780" spans="2:51" s="14" customFormat="1" ht="11.25">
      <c r="B780" s="167"/>
      <c r="D780" s="154" t="s">
        <v>323</v>
      </c>
      <c r="E780" s="168" t="s">
        <v>1061</v>
      </c>
      <c r="F780" s="169" t="s">
        <v>333</v>
      </c>
      <c r="H780" s="170">
        <v>62</v>
      </c>
      <c r="I780" s="171"/>
      <c r="L780" s="167"/>
      <c r="M780" s="172"/>
      <c r="T780" s="173"/>
      <c r="AT780" s="168" t="s">
        <v>323</v>
      </c>
      <c r="AU780" s="168" t="s">
        <v>88</v>
      </c>
      <c r="AV780" s="14" t="s">
        <v>190</v>
      </c>
      <c r="AW780" s="14" t="s">
        <v>35</v>
      </c>
      <c r="AX780" s="14" t="s">
        <v>79</v>
      </c>
      <c r="AY780" s="168" t="s">
        <v>317</v>
      </c>
    </row>
    <row r="781" spans="2:51" s="12" customFormat="1" ht="11.25">
      <c r="B781" s="153"/>
      <c r="D781" s="154" t="s">
        <v>323</v>
      </c>
      <c r="E781" s="155" t="s">
        <v>1</v>
      </c>
      <c r="F781" s="156" t="s">
        <v>1569</v>
      </c>
      <c r="H781" s="155" t="s">
        <v>1</v>
      </c>
      <c r="I781" s="157"/>
      <c r="L781" s="153"/>
      <c r="M781" s="158"/>
      <c r="T781" s="159"/>
      <c r="AT781" s="155" t="s">
        <v>323</v>
      </c>
      <c r="AU781" s="155" t="s">
        <v>88</v>
      </c>
      <c r="AV781" s="12" t="s">
        <v>21</v>
      </c>
      <c r="AW781" s="12" t="s">
        <v>35</v>
      </c>
      <c r="AX781" s="12" t="s">
        <v>79</v>
      </c>
      <c r="AY781" s="155" t="s">
        <v>317</v>
      </c>
    </row>
    <row r="782" spans="2:51" s="13" customFormat="1" ht="11.25">
      <c r="B782" s="160"/>
      <c r="D782" s="154" t="s">
        <v>323</v>
      </c>
      <c r="E782" s="161" t="s">
        <v>1</v>
      </c>
      <c r="F782" s="162" t="s">
        <v>88</v>
      </c>
      <c r="H782" s="163">
        <v>2</v>
      </c>
      <c r="I782" s="164"/>
      <c r="L782" s="160"/>
      <c r="M782" s="165"/>
      <c r="T782" s="166"/>
      <c r="AT782" s="161" t="s">
        <v>323</v>
      </c>
      <c r="AU782" s="161" t="s">
        <v>88</v>
      </c>
      <c r="AV782" s="13" t="s">
        <v>88</v>
      </c>
      <c r="AW782" s="13" t="s">
        <v>35</v>
      </c>
      <c r="AX782" s="13" t="s">
        <v>79</v>
      </c>
      <c r="AY782" s="161" t="s">
        <v>317</v>
      </c>
    </row>
    <row r="783" spans="2:51" s="14" customFormat="1" ht="11.25">
      <c r="B783" s="167"/>
      <c r="D783" s="154" t="s">
        <v>323</v>
      </c>
      <c r="E783" s="168" t="s">
        <v>1063</v>
      </c>
      <c r="F783" s="169" t="s">
        <v>333</v>
      </c>
      <c r="H783" s="170">
        <v>2</v>
      </c>
      <c r="I783" s="171"/>
      <c r="L783" s="167"/>
      <c r="M783" s="172"/>
      <c r="T783" s="173"/>
      <c r="AT783" s="168" t="s">
        <v>323</v>
      </c>
      <c r="AU783" s="168" t="s">
        <v>88</v>
      </c>
      <c r="AV783" s="14" t="s">
        <v>190</v>
      </c>
      <c r="AW783" s="14" t="s">
        <v>35</v>
      </c>
      <c r="AX783" s="14" t="s">
        <v>79</v>
      </c>
      <c r="AY783" s="168" t="s">
        <v>317</v>
      </c>
    </row>
    <row r="784" spans="2:51" s="12" customFormat="1" ht="11.25">
      <c r="B784" s="153"/>
      <c r="D784" s="154" t="s">
        <v>323</v>
      </c>
      <c r="E784" s="155" t="s">
        <v>1</v>
      </c>
      <c r="F784" s="156" t="s">
        <v>1570</v>
      </c>
      <c r="H784" s="155" t="s">
        <v>1</v>
      </c>
      <c r="I784" s="157"/>
      <c r="L784" s="153"/>
      <c r="M784" s="158"/>
      <c r="T784" s="159"/>
      <c r="AT784" s="155" t="s">
        <v>323</v>
      </c>
      <c r="AU784" s="155" t="s">
        <v>88</v>
      </c>
      <c r="AV784" s="12" t="s">
        <v>21</v>
      </c>
      <c r="AW784" s="12" t="s">
        <v>35</v>
      </c>
      <c r="AX784" s="12" t="s">
        <v>79</v>
      </c>
      <c r="AY784" s="155" t="s">
        <v>317</v>
      </c>
    </row>
    <row r="785" spans="2:51" s="13" customFormat="1" ht="11.25">
      <c r="B785" s="160"/>
      <c r="D785" s="154" t="s">
        <v>323</v>
      </c>
      <c r="E785" s="161" t="s">
        <v>1</v>
      </c>
      <c r="F785" s="162" t="s">
        <v>216</v>
      </c>
      <c r="H785" s="163">
        <v>10</v>
      </c>
      <c r="I785" s="164"/>
      <c r="L785" s="160"/>
      <c r="M785" s="165"/>
      <c r="T785" s="166"/>
      <c r="AT785" s="161" t="s">
        <v>323</v>
      </c>
      <c r="AU785" s="161" t="s">
        <v>88</v>
      </c>
      <c r="AV785" s="13" t="s">
        <v>88</v>
      </c>
      <c r="AW785" s="13" t="s">
        <v>35</v>
      </c>
      <c r="AX785" s="13" t="s">
        <v>79</v>
      </c>
      <c r="AY785" s="161" t="s">
        <v>317</v>
      </c>
    </row>
    <row r="786" spans="2:51" s="14" customFormat="1" ht="11.25">
      <c r="B786" s="167"/>
      <c r="D786" s="154" t="s">
        <v>323</v>
      </c>
      <c r="E786" s="168" t="s">
        <v>1065</v>
      </c>
      <c r="F786" s="169" t="s">
        <v>333</v>
      </c>
      <c r="H786" s="170">
        <v>10</v>
      </c>
      <c r="I786" s="171"/>
      <c r="L786" s="167"/>
      <c r="M786" s="172"/>
      <c r="T786" s="173"/>
      <c r="AT786" s="168" t="s">
        <v>323</v>
      </c>
      <c r="AU786" s="168" t="s">
        <v>88</v>
      </c>
      <c r="AV786" s="14" t="s">
        <v>190</v>
      </c>
      <c r="AW786" s="14" t="s">
        <v>35</v>
      </c>
      <c r="AX786" s="14" t="s">
        <v>79</v>
      </c>
      <c r="AY786" s="168" t="s">
        <v>317</v>
      </c>
    </row>
    <row r="787" spans="2:51" s="15" customFormat="1" ht="11.25">
      <c r="B787" s="174"/>
      <c r="D787" s="154" t="s">
        <v>323</v>
      </c>
      <c r="E787" s="175" t="s">
        <v>1</v>
      </c>
      <c r="F787" s="176" t="s">
        <v>334</v>
      </c>
      <c r="H787" s="177">
        <v>74</v>
      </c>
      <c r="I787" s="178"/>
      <c r="L787" s="174"/>
      <c r="M787" s="179"/>
      <c r="T787" s="180"/>
      <c r="AT787" s="175" t="s">
        <v>323</v>
      </c>
      <c r="AU787" s="175" t="s">
        <v>88</v>
      </c>
      <c r="AV787" s="15" t="s">
        <v>219</v>
      </c>
      <c r="AW787" s="15" t="s">
        <v>35</v>
      </c>
      <c r="AX787" s="15" t="s">
        <v>21</v>
      </c>
      <c r="AY787" s="175" t="s">
        <v>317</v>
      </c>
    </row>
    <row r="788" spans="2:65" s="1" customFormat="1" ht="24.2" customHeight="1">
      <c r="B788" s="32"/>
      <c r="C788" s="139" t="s">
        <v>977</v>
      </c>
      <c r="D788" s="139" t="s">
        <v>319</v>
      </c>
      <c r="E788" s="140" t="s">
        <v>1571</v>
      </c>
      <c r="F788" s="141" t="s">
        <v>1572</v>
      </c>
      <c r="G788" s="142" t="s">
        <v>506</v>
      </c>
      <c r="H788" s="143">
        <v>2</v>
      </c>
      <c r="I788" s="144"/>
      <c r="J788" s="145">
        <f>ROUND(I788*H788,1)</f>
        <v>0</v>
      </c>
      <c r="K788" s="146"/>
      <c r="L788" s="32"/>
      <c r="M788" s="147" t="s">
        <v>1</v>
      </c>
      <c r="N788" s="148" t="s">
        <v>44</v>
      </c>
      <c r="P788" s="149">
        <f>O788*H788</f>
        <v>0</v>
      </c>
      <c r="Q788" s="149">
        <v>0</v>
      </c>
      <c r="R788" s="149">
        <f>Q788*H788</f>
        <v>0</v>
      </c>
      <c r="S788" s="149">
        <v>0</v>
      </c>
      <c r="T788" s="150">
        <f>S788*H788</f>
        <v>0</v>
      </c>
      <c r="AR788" s="151" t="s">
        <v>219</v>
      </c>
      <c r="AT788" s="151" t="s">
        <v>319</v>
      </c>
      <c r="AU788" s="151" t="s">
        <v>88</v>
      </c>
      <c r="AY788" s="17" t="s">
        <v>317</v>
      </c>
      <c r="BE788" s="152">
        <f>IF(N788="základní",J788,0)</f>
        <v>0</v>
      </c>
      <c r="BF788" s="152">
        <f>IF(N788="snížená",J788,0)</f>
        <v>0</v>
      </c>
      <c r="BG788" s="152">
        <f>IF(N788="zákl. přenesená",J788,0)</f>
        <v>0</v>
      </c>
      <c r="BH788" s="152">
        <f>IF(N788="sníž. přenesená",J788,0)</f>
        <v>0</v>
      </c>
      <c r="BI788" s="152">
        <f>IF(N788="nulová",J788,0)</f>
        <v>0</v>
      </c>
      <c r="BJ788" s="17" t="s">
        <v>21</v>
      </c>
      <c r="BK788" s="152">
        <f>ROUND(I788*H788,1)</f>
        <v>0</v>
      </c>
      <c r="BL788" s="17" t="s">
        <v>219</v>
      </c>
      <c r="BM788" s="151" t="s">
        <v>1573</v>
      </c>
    </row>
    <row r="789" spans="2:51" s="12" customFormat="1" ht="11.25">
      <c r="B789" s="153"/>
      <c r="D789" s="154" t="s">
        <v>323</v>
      </c>
      <c r="E789" s="155" t="s">
        <v>1</v>
      </c>
      <c r="F789" s="156" t="s">
        <v>1574</v>
      </c>
      <c r="H789" s="155" t="s">
        <v>1</v>
      </c>
      <c r="I789" s="157"/>
      <c r="L789" s="153"/>
      <c r="M789" s="158"/>
      <c r="T789" s="159"/>
      <c r="AT789" s="155" t="s">
        <v>323</v>
      </c>
      <c r="AU789" s="155" t="s">
        <v>88</v>
      </c>
      <c r="AV789" s="12" t="s">
        <v>21</v>
      </c>
      <c r="AW789" s="12" t="s">
        <v>35</v>
      </c>
      <c r="AX789" s="12" t="s">
        <v>79</v>
      </c>
      <c r="AY789" s="155" t="s">
        <v>317</v>
      </c>
    </row>
    <row r="790" spans="2:51" s="13" customFormat="1" ht="11.25">
      <c r="B790" s="160"/>
      <c r="D790" s="154" t="s">
        <v>323</v>
      </c>
      <c r="E790" s="161" t="s">
        <v>1</v>
      </c>
      <c r="F790" s="162" t="s">
        <v>88</v>
      </c>
      <c r="H790" s="163">
        <v>2</v>
      </c>
      <c r="I790" s="164"/>
      <c r="L790" s="160"/>
      <c r="M790" s="165"/>
      <c r="T790" s="166"/>
      <c r="AT790" s="161" t="s">
        <v>323</v>
      </c>
      <c r="AU790" s="161" t="s">
        <v>88</v>
      </c>
      <c r="AV790" s="13" t="s">
        <v>88</v>
      </c>
      <c r="AW790" s="13" t="s">
        <v>35</v>
      </c>
      <c r="AX790" s="13" t="s">
        <v>79</v>
      </c>
      <c r="AY790" s="161" t="s">
        <v>317</v>
      </c>
    </row>
    <row r="791" spans="2:51" s="14" customFormat="1" ht="11.25">
      <c r="B791" s="167"/>
      <c r="D791" s="154" t="s">
        <v>323</v>
      </c>
      <c r="E791" s="168" t="s">
        <v>1048</v>
      </c>
      <c r="F791" s="169" t="s">
        <v>333</v>
      </c>
      <c r="H791" s="170">
        <v>2</v>
      </c>
      <c r="I791" s="171"/>
      <c r="L791" s="167"/>
      <c r="M791" s="172"/>
      <c r="T791" s="173"/>
      <c r="AT791" s="168" t="s">
        <v>323</v>
      </c>
      <c r="AU791" s="168" t="s">
        <v>88</v>
      </c>
      <c r="AV791" s="14" t="s">
        <v>190</v>
      </c>
      <c r="AW791" s="14" t="s">
        <v>35</v>
      </c>
      <c r="AX791" s="14" t="s">
        <v>79</v>
      </c>
      <c r="AY791" s="168" t="s">
        <v>317</v>
      </c>
    </row>
    <row r="792" spans="2:51" s="15" customFormat="1" ht="11.25">
      <c r="B792" s="174"/>
      <c r="D792" s="154" t="s">
        <v>323</v>
      </c>
      <c r="E792" s="175" t="s">
        <v>1</v>
      </c>
      <c r="F792" s="176" t="s">
        <v>334</v>
      </c>
      <c r="H792" s="177">
        <v>2</v>
      </c>
      <c r="I792" s="178"/>
      <c r="L792" s="174"/>
      <c r="M792" s="179"/>
      <c r="T792" s="180"/>
      <c r="AT792" s="175" t="s">
        <v>323</v>
      </c>
      <c r="AU792" s="175" t="s">
        <v>88</v>
      </c>
      <c r="AV792" s="15" t="s">
        <v>219</v>
      </c>
      <c r="AW792" s="15" t="s">
        <v>35</v>
      </c>
      <c r="AX792" s="15" t="s">
        <v>21</v>
      </c>
      <c r="AY792" s="175" t="s">
        <v>317</v>
      </c>
    </row>
    <row r="793" spans="2:65" s="1" customFormat="1" ht="16.5" customHeight="1">
      <c r="B793" s="32"/>
      <c r="C793" s="181" t="s">
        <v>981</v>
      </c>
      <c r="D793" s="181" t="s">
        <v>574</v>
      </c>
      <c r="E793" s="182" t="s">
        <v>1575</v>
      </c>
      <c r="F793" s="183" t="s">
        <v>1576</v>
      </c>
      <c r="G793" s="184" t="s">
        <v>506</v>
      </c>
      <c r="H793" s="185">
        <v>62</v>
      </c>
      <c r="I793" s="186"/>
      <c r="J793" s="187">
        <f>ROUND(I793*H793,1)</f>
        <v>0</v>
      </c>
      <c r="K793" s="188"/>
      <c r="L793" s="189"/>
      <c r="M793" s="190" t="s">
        <v>1</v>
      </c>
      <c r="N793" s="191" t="s">
        <v>44</v>
      </c>
      <c r="P793" s="149">
        <f>O793*H793</f>
        <v>0</v>
      </c>
      <c r="Q793" s="149">
        <v>0.00121</v>
      </c>
      <c r="R793" s="149">
        <f>Q793*H793</f>
        <v>0.07501999999999999</v>
      </c>
      <c r="S793" s="149">
        <v>0</v>
      </c>
      <c r="T793" s="150">
        <f>S793*H793</f>
        <v>0</v>
      </c>
      <c r="AR793" s="151" t="s">
        <v>252</v>
      </c>
      <c r="AT793" s="151" t="s">
        <v>574</v>
      </c>
      <c r="AU793" s="151" t="s">
        <v>88</v>
      </c>
      <c r="AY793" s="17" t="s">
        <v>317</v>
      </c>
      <c r="BE793" s="152">
        <f>IF(N793="základní",J793,0)</f>
        <v>0</v>
      </c>
      <c r="BF793" s="152">
        <f>IF(N793="snížená",J793,0)</f>
        <v>0</v>
      </c>
      <c r="BG793" s="152">
        <f>IF(N793="zákl. přenesená",J793,0)</f>
        <v>0</v>
      </c>
      <c r="BH793" s="152">
        <f>IF(N793="sníž. přenesená",J793,0)</f>
        <v>0</v>
      </c>
      <c r="BI793" s="152">
        <f>IF(N793="nulová",J793,0)</f>
        <v>0</v>
      </c>
      <c r="BJ793" s="17" t="s">
        <v>21</v>
      </c>
      <c r="BK793" s="152">
        <f>ROUND(I793*H793,1)</f>
        <v>0</v>
      </c>
      <c r="BL793" s="17" t="s">
        <v>219</v>
      </c>
      <c r="BM793" s="151" t="s">
        <v>1577</v>
      </c>
    </row>
    <row r="794" spans="2:51" s="13" customFormat="1" ht="11.25">
      <c r="B794" s="160"/>
      <c r="D794" s="154" t="s">
        <v>323</v>
      </c>
      <c r="E794" s="161" t="s">
        <v>1</v>
      </c>
      <c r="F794" s="162" t="s">
        <v>1061</v>
      </c>
      <c r="H794" s="163">
        <v>62</v>
      </c>
      <c r="I794" s="164"/>
      <c r="L794" s="160"/>
      <c r="M794" s="165"/>
      <c r="T794" s="166"/>
      <c r="AT794" s="161" t="s">
        <v>323</v>
      </c>
      <c r="AU794" s="161" t="s">
        <v>88</v>
      </c>
      <c r="AV794" s="13" t="s">
        <v>88</v>
      </c>
      <c r="AW794" s="13" t="s">
        <v>35</v>
      </c>
      <c r="AX794" s="13" t="s">
        <v>79</v>
      </c>
      <c r="AY794" s="161" t="s">
        <v>317</v>
      </c>
    </row>
    <row r="795" spans="2:51" s="15" customFormat="1" ht="11.25">
      <c r="B795" s="174"/>
      <c r="D795" s="154" t="s">
        <v>323</v>
      </c>
      <c r="E795" s="175" t="s">
        <v>1</v>
      </c>
      <c r="F795" s="176" t="s">
        <v>334</v>
      </c>
      <c r="H795" s="177">
        <v>62</v>
      </c>
      <c r="I795" s="178"/>
      <c r="L795" s="174"/>
      <c r="M795" s="179"/>
      <c r="T795" s="180"/>
      <c r="AT795" s="175" t="s">
        <v>323</v>
      </c>
      <c r="AU795" s="175" t="s">
        <v>88</v>
      </c>
      <c r="AV795" s="15" t="s">
        <v>219</v>
      </c>
      <c r="AW795" s="15" t="s">
        <v>35</v>
      </c>
      <c r="AX795" s="15" t="s">
        <v>21</v>
      </c>
      <c r="AY795" s="175" t="s">
        <v>317</v>
      </c>
    </row>
    <row r="796" spans="2:65" s="1" customFormat="1" ht="16.5" customHeight="1">
      <c r="B796" s="32"/>
      <c r="C796" s="181" t="s">
        <v>985</v>
      </c>
      <c r="D796" s="181" t="s">
        <v>574</v>
      </c>
      <c r="E796" s="182" t="s">
        <v>1578</v>
      </c>
      <c r="F796" s="183" t="s">
        <v>1579</v>
      </c>
      <c r="G796" s="184" t="s">
        <v>506</v>
      </c>
      <c r="H796" s="185">
        <v>2</v>
      </c>
      <c r="I796" s="186"/>
      <c r="J796" s="187">
        <f>ROUND(I796*H796,1)</f>
        <v>0</v>
      </c>
      <c r="K796" s="188"/>
      <c r="L796" s="189"/>
      <c r="M796" s="190" t="s">
        <v>1</v>
      </c>
      <c r="N796" s="191" t="s">
        <v>44</v>
      </c>
      <c r="P796" s="149">
        <f>O796*H796</f>
        <v>0</v>
      </c>
      <c r="Q796" s="149">
        <v>0.00121</v>
      </c>
      <c r="R796" s="149">
        <f>Q796*H796</f>
        <v>0.00242</v>
      </c>
      <c r="S796" s="149">
        <v>0</v>
      </c>
      <c r="T796" s="150">
        <f>S796*H796</f>
        <v>0</v>
      </c>
      <c r="AR796" s="151" t="s">
        <v>252</v>
      </c>
      <c r="AT796" s="151" t="s">
        <v>574</v>
      </c>
      <c r="AU796" s="151" t="s">
        <v>88</v>
      </c>
      <c r="AY796" s="17" t="s">
        <v>317</v>
      </c>
      <c r="BE796" s="152">
        <f>IF(N796="základní",J796,0)</f>
        <v>0</v>
      </c>
      <c r="BF796" s="152">
        <f>IF(N796="snížená",J796,0)</f>
        <v>0</v>
      </c>
      <c r="BG796" s="152">
        <f>IF(N796="zákl. přenesená",J796,0)</f>
        <v>0</v>
      </c>
      <c r="BH796" s="152">
        <f>IF(N796="sníž. přenesená",J796,0)</f>
        <v>0</v>
      </c>
      <c r="BI796" s="152">
        <f>IF(N796="nulová",J796,0)</f>
        <v>0</v>
      </c>
      <c r="BJ796" s="17" t="s">
        <v>21</v>
      </c>
      <c r="BK796" s="152">
        <f>ROUND(I796*H796,1)</f>
        <v>0</v>
      </c>
      <c r="BL796" s="17" t="s">
        <v>219</v>
      </c>
      <c r="BM796" s="151" t="s">
        <v>1580</v>
      </c>
    </row>
    <row r="797" spans="2:51" s="13" customFormat="1" ht="11.25">
      <c r="B797" s="160"/>
      <c r="D797" s="154" t="s">
        <v>323</v>
      </c>
      <c r="E797" s="161" t="s">
        <v>1</v>
      </c>
      <c r="F797" s="162" t="s">
        <v>1063</v>
      </c>
      <c r="H797" s="163">
        <v>2</v>
      </c>
      <c r="I797" s="164"/>
      <c r="L797" s="160"/>
      <c r="M797" s="165"/>
      <c r="T797" s="166"/>
      <c r="AT797" s="161" t="s">
        <v>323</v>
      </c>
      <c r="AU797" s="161" t="s">
        <v>88</v>
      </c>
      <c r="AV797" s="13" t="s">
        <v>88</v>
      </c>
      <c r="AW797" s="13" t="s">
        <v>35</v>
      </c>
      <c r="AX797" s="13" t="s">
        <v>79</v>
      </c>
      <c r="AY797" s="161" t="s">
        <v>317</v>
      </c>
    </row>
    <row r="798" spans="2:51" s="15" customFormat="1" ht="11.25">
      <c r="B798" s="174"/>
      <c r="D798" s="154" t="s">
        <v>323</v>
      </c>
      <c r="E798" s="175" t="s">
        <v>1</v>
      </c>
      <c r="F798" s="176" t="s">
        <v>334</v>
      </c>
      <c r="H798" s="177">
        <v>2</v>
      </c>
      <c r="I798" s="178"/>
      <c r="L798" s="174"/>
      <c r="M798" s="179"/>
      <c r="T798" s="180"/>
      <c r="AT798" s="175" t="s">
        <v>323</v>
      </c>
      <c r="AU798" s="175" t="s">
        <v>88</v>
      </c>
      <c r="AV798" s="15" t="s">
        <v>219</v>
      </c>
      <c r="AW798" s="15" t="s">
        <v>35</v>
      </c>
      <c r="AX798" s="15" t="s">
        <v>21</v>
      </c>
      <c r="AY798" s="175" t="s">
        <v>317</v>
      </c>
    </row>
    <row r="799" spans="2:65" s="1" customFormat="1" ht="16.5" customHeight="1">
      <c r="B799" s="32"/>
      <c r="C799" s="181" t="s">
        <v>991</v>
      </c>
      <c r="D799" s="181" t="s">
        <v>574</v>
      </c>
      <c r="E799" s="182" t="s">
        <v>1581</v>
      </c>
      <c r="F799" s="183" t="s">
        <v>1582</v>
      </c>
      <c r="G799" s="184" t="s">
        <v>506</v>
      </c>
      <c r="H799" s="185">
        <v>10</v>
      </c>
      <c r="I799" s="186"/>
      <c r="J799" s="187">
        <f>ROUND(I799*H799,1)</f>
        <v>0</v>
      </c>
      <c r="K799" s="188"/>
      <c r="L799" s="189"/>
      <c r="M799" s="190" t="s">
        <v>1</v>
      </c>
      <c r="N799" s="191" t="s">
        <v>44</v>
      </c>
      <c r="P799" s="149">
        <f>O799*H799</f>
        <v>0</v>
      </c>
      <c r="Q799" s="149">
        <v>0.00121</v>
      </c>
      <c r="R799" s="149">
        <f>Q799*H799</f>
        <v>0.0121</v>
      </c>
      <c r="S799" s="149">
        <v>0</v>
      </c>
      <c r="T799" s="150">
        <f>S799*H799</f>
        <v>0</v>
      </c>
      <c r="AR799" s="151" t="s">
        <v>252</v>
      </c>
      <c r="AT799" s="151" t="s">
        <v>574</v>
      </c>
      <c r="AU799" s="151" t="s">
        <v>88</v>
      </c>
      <c r="AY799" s="17" t="s">
        <v>317</v>
      </c>
      <c r="BE799" s="152">
        <f>IF(N799="základní",J799,0)</f>
        <v>0</v>
      </c>
      <c r="BF799" s="152">
        <f>IF(N799="snížená",J799,0)</f>
        <v>0</v>
      </c>
      <c r="BG799" s="152">
        <f>IF(N799="zákl. přenesená",J799,0)</f>
        <v>0</v>
      </c>
      <c r="BH799" s="152">
        <f>IF(N799="sníž. přenesená",J799,0)</f>
        <v>0</v>
      </c>
      <c r="BI799" s="152">
        <f>IF(N799="nulová",J799,0)</f>
        <v>0</v>
      </c>
      <c r="BJ799" s="17" t="s">
        <v>21</v>
      </c>
      <c r="BK799" s="152">
        <f>ROUND(I799*H799,1)</f>
        <v>0</v>
      </c>
      <c r="BL799" s="17" t="s">
        <v>219</v>
      </c>
      <c r="BM799" s="151" t="s">
        <v>1583</v>
      </c>
    </row>
    <row r="800" spans="2:51" s="13" customFormat="1" ht="11.25">
      <c r="B800" s="160"/>
      <c r="D800" s="154" t="s">
        <v>323</v>
      </c>
      <c r="E800" s="161" t="s">
        <v>1</v>
      </c>
      <c r="F800" s="162" t="s">
        <v>1065</v>
      </c>
      <c r="H800" s="163">
        <v>10</v>
      </c>
      <c r="I800" s="164"/>
      <c r="L800" s="160"/>
      <c r="M800" s="165"/>
      <c r="T800" s="166"/>
      <c r="AT800" s="161" t="s">
        <v>323</v>
      </c>
      <c r="AU800" s="161" t="s">
        <v>88</v>
      </c>
      <c r="AV800" s="13" t="s">
        <v>88</v>
      </c>
      <c r="AW800" s="13" t="s">
        <v>35</v>
      </c>
      <c r="AX800" s="13" t="s">
        <v>79</v>
      </c>
      <c r="AY800" s="161" t="s">
        <v>317</v>
      </c>
    </row>
    <row r="801" spans="2:51" s="15" customFormat="1" ht="11.25">
      <c r="B801" s="174"/>
      <c r="D801" s="154" t="s">
        <v>323</v>
      </c>
      <c r="E801" s="175" t="s">
        <v>1</v>
      </c>
      <c r="F801" s="176" t="s">
        <v>334</v>
      </c>
      <c r="H801" s="177">
        <v>10</v>
      </c>
      <c r="I801" s="178"/>
      <c r="L801" s="174"/>
      <c r="M801" s="179"/>
      <c r="T801" s="180"/>
      <c r="AT801" s="175" t="s">
        <v>323</v>
      </c>
      <c r="AU801" s="175" t="s">
        <v>88</v>
      </c>
      <c r="AV801" s="15" t="s">
        <v>219</v>
      </c>
      <c r="AW801" s="15" t="s">
        <v>35</v>
      </c>
      <c r="AX801" s="15" t="s">
        <v>21</v>
      </c>
      <c r="AY801" s="175" t="s">
        <v>317</v>
      </c>
    </row>
    <row r="802" spans="2:65" s="1" customFormat="1" ht="16.5" customHeight="1">
      <c r="B802" s="32"/>
      <c r="C802" s="181" t="s">
        <v>1584</v>
      </c>
      <c r="D802" s="181" t="s">
        <v>574</v>
      </c>
      <c r="E802" s="182" t="s">
        <v>1585</v>
      </c>
      <c r="F802" s="183" t="s">
        <v>1586</v>
      </c>
      <c r="G802" s="184" t="s">
        <v>506</v>
      </c>
      <c r="H802" s="185">
        <v>2</v>
      </c>
      <c r="I802" s="186"/>
      <c r="J802" s="187">
        <f>ROUND(I802*H802,1)</f>
        <v>0</v>
      </c>
      <c r="K802" s="188"/>
      <c r="L802" s="189"/>
      <c r="M802" s="190" t="s">
        <v>1</v>
      </c>
      <c r="N802" s="191" t="s">
        <v>44</v>
      </c>
      <c r="P802" s="149">
        <f>O802*H802</f>
        <v>0</v>
      </c>
      <c r="Q802" s="149">
        <v>0.00141</v>
      </c>
      <c r="R802" s="149">
        <f>Q802*H802</f>
        <v>0.00282</v>
      </c>
      <c r="S802" s="149">
        <v>0</v>
      </c>
      <c r="T802" s="150">
        <f>S802*H802</f>
        <v>0</v>
      </c>
      <c r="AR802" s="151" t="s">
        <v>252</v>
      </c>
      <c r="AT802" s="151" t="s">
        <v>574</v>
      </c>
      <c r="AU802" s="151" t="s">
        <v>88</v>
      </c>
      <c r="AY802" s="17" t="s">
        <v>317</v>
      </c>
      <c r="BE802" s="152">
        <f>IF(N802="základní",J802,0)</f>
        <v>0</v>
      </c>
      <c r="BF802" s="152">
        <f>IF(N802="snížená",J802,0)</f>
        <v>0</v>
      </c>
      <c r="BG802" s="152">
        <f>IF(N802="zákl. přenesená",J802,0)</f>
        <v>0</v>
      </c>
      <c r="BH802" s="152">
        <f>IF(N802="sníž. přenesená",J802,0)</f>
        <v>0</v>
      </c>
      <c r="BI802" s="152">
        <f>IF(N802="nulová",J802,0)</f>
        <v>0</v>
      </c>
      <c r="BJ802" s="17" t="s">
        <v>21</v>
      </c>
      <c r="BK802" s="152">
        <f>ROUND(I802*H802,1)</f>
        <v>0</v>
      </c>
      <c r="BL802" s="17" t="s">
        <v>219</v>
      </c>
      <c r="BM802" s="151" t="s">
        <v>1587</v>
      </c>
    </row>
    <row r="803" spans="2:51" s="13" customFormat="1" ht="11.25">
      <c r="B803" s="160"/>
      <c r="D803" s="154" t="s">
        <v>323</v>
      </c>
      <c r="E803" s="161" t="s">
        <v>1</v>
      </c>
      <c r="F803" s="162" t="s">
        <v>1048</v>
      </c>
      <c r="H803" s="163">
        <v>2</v>
      </c>
      <c r="I803" s="164"/>
      <c r="L803" s="160"/>
      <c r="M803" s="165"/>
      <c r="T803" s="166"/>
      <c r="AT803" s="161" t="s">
        <v>323</v>
      </c>
      <c r="AU803" s="161" t="s">
        <v>88</v>
      </c>
      <c r="AV803" s="13" t="s">
        <v>88</v>
      </c>
      <c r="AW803" s="13" t="s">
        <v>35</v>
      </c>
      <c r="AX803" s="13" t="s">
        <v>79</v>
      </c>
      <c r="AY803" s="161" t="s">
        <v>317</v>
      </c>
    </row>
    <row r="804" spans="2:51" s="15" customFormat="1" ht="11.25">
      <c r="B804" s="174"/>
      <c r="D804" s="154" t="s">
        <v>323</v>
      </c>
      <c r="E804" s="175" t="s">
        <v>1</v>
      </c>
      <c r="F804" s="176" t="s">
        <v>334</v>
      </c>
      <c r="H804" s="177">
        <v>2</v>
      </c>
      <c r="I804" s="178"/>
      <c r="L804" s="174"/>
      <c r="M804" s="179"/>
      <c r="T804" s="180"/>
      <c r="AT804" s="175" t="s">
        <v>323</v>
      </c>
      <c r="AU804" s="175" t="s">
        <v>88</v>
      </c>
      <c r="AV804" s="15" t="s">
        <v>219</v>
      </c>
      <c r="AW804" s="15" t="s">
        <v>35</v>
      </c>
      <c r="AX804" s="15" t="s">
        <v>21</v>
      </c>
      <c r="AY804" s="175" t="s">
        <v>317</v>
      </c>
    </row>
    <row r="805" spans="2:65" s="1" customFormat="1" ht="21.75" customHeight="1">
      <c r="B805" s="32"/>
      <c r="C805" s="139" t="s">
        <v>1588</v>
      </c>
      <c r="D805" s="139" t="s">
        <v>319</v>
      </c>
      <c r="E805" s="140" t="s">
        <v>1589</v>
      </c>
      <c r="F805" s="141" t="s">
        <v>1590</v>
      </c>
      <c r="G805" s="142" t="s">
        <v>506</v>
      </c>
      <c r="H805" s="143">
        <v>2</v>
      </c>
      <c r="I805" s="144"/>
      <c r="J805" s="145">
        <f>ROUND(I805*H805,1)</f>
        <v>0</v>
      </c>
      <c r="K805" s="146"/>
      <c r="L805" s="32"/>
      <c r="M805" s="147" t="s">
        <v>1</v>
      </c>
      <c r="N805" s="148" t="s">
        <v>44</v>
      </c>
      <c r="P805" s="149">
        <f>O805*H805</f>
        <v>0</v>
      </c>
      <c r="Q805" s="149">
        <v>0.00072</v>
      </c>
      <c r="R805" s="149">
        <f>Q805*H805</f>
        <v>0.00144</v>
      </c>
      <c r="S805" s="149">
        <v>0</v>
      </c>
      <c r="T805" s="150">
        <f>S805*H805</f>
        <v>0</v>
      </c>
      <c r="AR805" s="151" t="s">
        <v>219</v>
      </c>
      <c r="AT805" s="151" t="s">
        <v>319</v>
      </c>
      <c r="AU805" s="151" t="s">
        <v>88</v>
      </c>
      <c r="AY805" s="17" t="s">
        <v>317</v>
      </c>
      <c r="BE805" s="152">
        <f>IF(N805="základní",J805,0)</f>
        <v>0</v>
      </c>
      <c r="BF805" s="152">
        <f>IF(N805="snížená",J805,0)</f>
        <v>0</v>
      </c>
      <c r="BG805" s="152">
        <f>IF(N805="zákl. přenesená",J805,0)</f>
        <v>0</v>
      </c>
      <c r="BH805" s="152">
        <f>IF(N805="sníž. přenesená",J805,0)</f>
        <v>0</v>
      </c>
      <c r="BI805" s="152">
        <f>IF(N805="nulová",J805,0)</f>
        <v>0</v>
      </c>
      <c r="BJ805" s="17" t="s">
        <v>21</v>
      </c>
      <c r="BK805" s="152">
        <f>ROUND(I805*H805,1)</f>
        <v>0</v>
      </c>
      <c r="BL805" s="17" t="s">
        <v>219</v>
      </c>
      <c r="BM805" s="151" t="s">
        <v>1591</v>
      </c>
    </row>
    <row r="806" spans="2:51" s="12" customFormat="1" ht="11.25">
      <c r="B806" s="153"/>
      <c r="D806" s="154" t="s">
        <v>323</v>
      </c>
      <c r="E806" s="155" t="s">
        <v>1</v>
      </c>
      <c r="F806" s="156" t="s">
        <v>1592</v>
      </c>
      <c r="H806" s="155" t="s">
        <v>1</v>
      </c>
      <c r="I806" s="157"/>
      <c r="L806" s="153"/>
      <c r="M806" s="158"/>
      <c r="T806" s="159"/>
      <c r="AT806" s="155" t="s">
        <v>323</v>
      </c>
      <c r="AU806" s="155" t="s">
        <v>88</v>
      </c>
      <c r="AV806" s="12" t="s">
        <v>21</v>
      </c>
      <c r="AW806" s="12" t="s">
        <v>35</v>
      </c>
      <c r="AX806" s="12" t="s">
        <v>79</v>
      </c>
      <c r="AY806" s="155" t="s">
        <v>317</v>
      </c>
    </row>
    <row r="807" spans="2:51" s="13" customFormat="1" ht="11.25">
      <c r="B807" s="160"/>
      <c r="D807" s="154" t="s">
        <v>323</v>
      </c>
      <c r="E807" s="161" t="s">
        <v>1</v>
      </c>
      <c r="F807" s="162" t="s">
        <v>1135</v>
      </c>
      <c r="H807" s="163">
        <v>2</v>
      </c>
      <c r="I807" s="164"/>
      <c r="L807" s="160"/>
      <c r="M807" s="165"/>
      <c r="T807" s="166"/>
      <c r="AT807" s="161" t="s">
        <v>323</v>
      </c>
      <c r="AU807" s="161" t="s">
        <v>88</v>
      </c>
      <c r="AV807" s="13" t="s">
        <v>88</v>
      </c>
      <c r="AW807" s="13" t="s">
        <v>35</v>
      </c>
      <c r="AX807" s="13" t="s">
        <v>79</v>
      </c>
      <c r="AY807" s="161" t="s">
        <v>317</v>
      </c>
    </row>
    <row r="808" spans="2:51" s="14" customFormat="1" ht="11.25">
      <c r="B808" s="167"/>
      <c r="D808" s="154" t="s">
        <v>323</v>
      </c>
      <c r="E808" s="168" t="s">
        <v>1179</v>
      </c>
      <c r="F808" s="169" t="s">
        <v>333</v>
      </c>
      <c r="H808" s="170">
        <v>2</v>
      </c>
      <c r="I808" s="171"/>
      <c r="L808" s="167"/>
      <c r="M808" s="172"/>
      <c r="T808" s="173"/>
      <c r="AT808" s="168" t="s">
        <v>323</v>
      </c>
      <c r="AU808" s="168" t="s">
        <v>88</v>
      </c>
      <c r="AV808" s="14" t="s">
        <v>190</v>
      </c>
      <c r="AW808" s="14" t="s">
        <v>35</v>
      </c>
      <c r="AX808" s="14" t="s">
        <v>79</v>
      </c>
      <c r="AY808" s="168" t="s">
        <v>317</v>
      </c>
    </row>
    <row r="809" spans="2:51" s="15" customFormat="1" ht="11.25">
      <c r="B809" s="174"/>
      <c r="D809" s="154" t="s">
        <v>323</v>
      </c>
      <c r="E809" s="175" t="s">
        <v>1</v>
      </c>
      <c r="F809" s="176" t="s">
        <v>334</v>
      </c>
      <c r="H809" s="177">
        <v>2</v>
      </c>
      <c r="I809" s="178"/>
      <c r="L809" s="174"/>
      <c r="M809" s="179"/>
      <c r="T809" s="180"/>
      <c r="AT809" s="175" t="s">
        <v>323</v>
      </c>
      <c r="AU809" s="175" t="s">
        <v>88</v>
      </c>
      <c r="AV809" s="15" t="s">
        <v>219</v>
      </c>
      <c r="AW809" s="15" t="s">
        <v>35</v>
      </c>
      <c r="AX809" s="15" t="s">
        <v>21</v>
      </c>
      <c r="AY809" s="175" t="s">
        <v>317</v>
      </c>
    </row>
    <row r="810" spans="2:65" s="1" customFormat="1" ht="24.2" customHeight="1">
      <c r="B810" s="32"/>
      <c r="C810" s="139" t="s">
        <v>1593</v>
      </c>
      <c r="D810" s="139" t="s">
        <v>319</v>
      </c>
      <c r="E810" s="140" t="s">
        <v>1594</v>
      </c>
      <c r="F810" s="141" t="s">
        <v>1595</v>
      </c>
      <c r="G810" s="142" t="s">
        <v>506</v>
      </c>
      <c r="H810" s="143">
        <v>4</v>
      </c>
      <c r="I810" s="144"/>
      <c r="J810" s="145">
        <f>ROUND(I810*H810,1)</f>
        <v>0</v>
      </c>
      <c r="K810" s="146"/>
      <c r="L810" s="32"/>
      <c r="M810" s="147" t="s">
        <v>1</v>
      </c>
      <c r="N810" s="148" t="s">
        <v>44</v>
      </c>
      <c r="P810" s="149">
        <f>O810*H810</f>
        <v>0</v>
      </c>
      <c r="Q810" s="149">
        <v>0.00162</v>
      </c>
      <c r="R810" s="149">
        <f>Q810*H810</f>
        <v>0.00648</v>
      </c>
      <c r="S810" s="149">
        <v>0</v>
      </c>
      <c r="T810" s="150">
        <f>S810*H810</f>
        <v>0</v>
      </c>
      <c r="AR810" s="151" t="s">
        <v>219</v>
      </c>
      <c r="AT810" s="151" t="s">
        <v>319</v>
      </c>
      <c r="AU810" s="151" t="s">
        <v>88</v>
      </c>
      <c r="AY810" s="17" t="s">
        <v>317</v>
      </c>
      <c r="BE810" s="152">
        <f>IF(N810="základní",J810,0)</f>
        <v>0</v>
      </c>
      <c r="BF810" s="152">
        <f>IF(N810="snížená",J810,0)</f>
        <v>0</v>
      </c>
      <c r="BG810" s="152">
        <f>IF(N810="zákl. přenesená",J810,0)</f>
        <v>0</v>
      </c>
      <c r="BH810" s="152">
        <f>IF(N810="sníž. přenesená",J810,0)</f>
        <v>0</v>
      </c>
      <c r="BI810" s="152">
        <f>IF(N810="nulová",J810,0)</f>
        <v>0</v>
      </c>
      <c r="BJ810" s="17" t="s">
        <v>21</v>
      </c>
      <c r="BK810" s="152">
        <f>ROUND(I810*H810,1)</f>
        <v>0</v>
      </c>
      <c r="BL810" s="17" t="s">
        <v>219</v>
      </c>
      <c r="BM810" s="151" t="s">
        <v>1596</v>
      </c>
    </row>
    <row r="811" spans="2:51" s="12" customFormat="1" ht="11.25">
      <c r="B811" s="153"/>
      <c r="D811" s="154" t="s">
        <v>323</v>
      </c>
      <c r="E811" s="155" t="s">
        <v>1</v>
      </c>
      <c r="F811" s="156" t="s">
        <v>1597</v>
      </c>
      <c r="H811" s="155" t="s">
        <v>1</v>
      </c>
      <c r="I811" s="157"/>
      <c r="L811" s="153"/>
      <c r="M811" s="158"/>
      <c r="T811" s="159"/>
      <c r="AT811" s="155" t="s">
        <v>323</v>
      </c>
      <c r="AU811" s="155" t="s">
        <v>88</v>
      </c>
      <c r="AV811" s="12" t="s">
        <v>21</v>
      </c>
      <c r="AW811" s="12" t="s">
        <v>35</v>
      </c>
      <c r="AX811" s="12" t="s">
        <v>79</v>
      </c>
      <c r="AY811" s="155" t="s">
        <v>317</v>
      </c>
    </row>
    <row r="812" spans="2:51" s="13" customFormat="1" ht="11.25">
      <c r="B812" s="160"/>
      <c r="D812" s="154" t="s">
        <v>323</v>
      </c>
      <c r="E812" s="161" t="s">
        <v>1</v>
      </c>
      <c r="F812" s="162" t="s">
        <v>262</v>
      </c>
      <c r="H812" s="163">
        <v>4</v>
      </c>
      <c r="I812" s="164"/>
      <c r="L812" s="160"/>
      <c r="M812" s="165"/>
      <c r="T812" s="166"/>
      <c r="AT812" s="161" t="s">
        <v>323</v>
      </c>
      <c r="AU812" s="161" t="s">
        <v>88</v>
      </c>
      <c r="AV812" s="13" t="s">
        <v>88</v>
      </c>
      <c r="AW812" s="13" t="s">
        <v>35</v>
      </c>
      <c r="AX812" s="13" t="s">
        <v>79</v>
      </c>
      <c r="AY812" s="161" t="s">
        <v>317</v>
      </c>
    </row>
    <row r="813" spans="2:51" s="14" customFormat="1" ht="11.25">
      <c r="B813" s="167"/>
      <c r="D813" s="154" t="s">
        <v>323</v>
      </c>
      <c r="E813" s="168" t="s">
        <v>1181</v>
      </c>
      <c r="F813" s="169" t="s">
        <v>333</v>
      </c>
      <c r="H813" s="170">
        <v>4</v>
      </c>
      <c r="I813" s="171"/>
      <c r="L813" s="167"/>
      <c r="M813" s="172"/>
      <c r="T813" s="173"/>
      <c r="AT813" s="168" t="s">
        <v>323</v>
      </c>
      <c r="AU813" s="168" t="s">
        <v>88</v>
      </c>
      <c r="AV813" s="14" t="s">
        <v>190</v>
      </c>
      <c r="AW813" s="14" t="s">
        <v>35</v>
      </c>
      <c r="AX813" s="14" t="s">
        <v>79</v>
      </c>
      <c r="AY813" s="168" t="s">
        <v>317</v>
      </c>
    </row>
    <row r="814" spans="2:51" s="15" customFormat="1" ht="11.25">
      <c r="B814" s="174"/>
      <c r="D814" s="154" t="s">
        <v>323</v>
      </c>
      <c r="E814" s="175" t="s">
        <v>1</v>
      </c>
      <c r="F814" s="176" t="s">
        <v>334</v>
      </c>
      <c r="H814" s="177">
        <v>4</v>
      </c>
      <c r="I814" s="178"/>
      <c r="L814" s="174"/>
      <c r="M814" s="179"/>
      <c r="T814" s="180"/>
      <c r="AT814" s="175" t="s">
        <v>323</v>
      </c>
      <c r="AU814" s="175" t="s">
        <v>88</v>
      </c>
      <c r="AV814" s="15" t="s">
        <v>219</v>
      </c>
      <c r="AW814" s="15" t="s">
        <v>35</v>
      </c>
      <c r="AX814" s="15" t="s">
        <v>21</v>
      </c>
      <c r="AY814" s="175" t="s">
        <v>317</v>
      </c>
    </row>
    <row r="815" spans="2:65" s="1" customFormat="1" ht="21.75" customHeight="1">
      <c r="B815" s="32"/>
      <c r="C815" s="139" t="s">
        <v>1598</v>
      </c>
      <c r="D815" s="139" t="s">
        <v>319</v>
      </c>
      <c r="E815" s="140" t="s">
        <v>1599</v>
      </c>
      <c r="F815" s="141" t="s">
        <v>1600</v>
      </c>
      <c r="G815" s="142" t="s">
        <v>506</v>
      </c>
      <c r="H815" s="143">
        <v>3</v>
      </c>
      <c r="I815" s="144"/>
      <c r="J815" s="145">
        <f>ROUND(I815*H815,1)</f>
        <v>0</v>
      </c>
      <c r="K815" s="146"/>
      <c r="L815" s="32"/>
      <c r="M815" s="147" t="s">
        <v>1</v>
      </c>
      <c r="N815" s="148" t="s">
        <v>44</v>
      </c>
      <c r="P815" s="149">
        <f>O815*H815</f>
        <v>0</v>
      </c>
      <c r="Q815" s="149">
        <v>0.00165</v>
      </c>
      <c r="R815" s="149">
        <f>Q815*H815</f>
        <v>0.0049499999999999995</v>
      </c>
      <c r="S815" s="149">
        <v>0</v>
      </c>
      <c r="T815" s="150">
        <f>S815*H815</f>
        <v>0</v>
      </c>
      <c r="AR815" s="151" t="s">
        <v>219</v>
      </c>
      <c r="AT815" s="151" t="s">
        <v>319</v>
      </c>
      <c r="AU815" s="151" t="s">
        <v>88</v>
      </c>
      <c r="AY815" s="17" t="s">
        <v>317</v>
      </c>
      <c r="BE815" s="152">
        <f>IF(N815="základní",J815,0)</f>
        <v>0</v>
      </c>
      <c r="BF815" s="152">
        <f>IF(N815="snížená",J815,0)</f>
        <v>0</v>
      </c>
      <c r="BG815" s="152">
        <f>IF(N815="zákl. přenesená",J815,0)</f>
        <v>0</v>
      </c>
      <c r="BH815" s="152">
        <f>IF(N815="sníž. přenesená",J815,0)</f>
        <v>0</v>
      </c>
      <c r="BI815" s="152">
        <f>IF(N815="nulová",J815,0)</f>
        <v>0</v>
      </c>
      <c r="BJ815" s="17" t="s">
        <v>21</v>
      </c>
      <c r="BK815" s="152">
        <f>ROUND(I815*H815,1)</f>
        <v>0</v>
      </c>
      <c r="BL815" s="17" t="s">
        <v>219</v>
      </c>
      <c r="BM815" s="151" t="s">
        <v>1601</v>
      </c>
    </row>
    <row r="816" spans="2:51" s="12" customFormat="1" ht="11.25">
      <c r="B816" s="153"/>
      <c r="D816" s="154" t="s">
        <v>323</v>
      </c>
      <c r="E816" s="155" t="s">
        <v>1</v>
      </c>
      <c r="F816" s="156" t="s">
        <v>1392</v>
      </c>
      <c r="H816" s="155" t="s">
        <v>1</v>
      </c>
      <c r="I816" s="157"/>
      <c r="L816" s="153"/>
      <c r="M816" s="158"/>
      <c r="T816" s="159"/>
      <c r="AT816" s="155" t="s">
        <v>323</v>
      </c>
      <c r="AU816" s="155" t="s">
        <v>88</v>
      </c>
      <c r="AV816" s="12" t="s">
        <v>21</v>
      </c>
      <c r="AW816" s="12" t="s">
        <v>35</v>
      </c>
      <c r="AX816" s="12" t="s">
        <v>79</v>
      </c>
      <c r="AY816" s="155" t="s">
        <v>317</v>
      </c>
    </row>
    <row r="817" spans="2:51" s="13" customFormat="1" ht="11.25">
      <c r="B817" s="160"/>
      <c r="D817" s="154" t="s">
        <v>323</v>
      </c>
      <c r="E817" s="161" t="s">
        <v>1</v>
      </c>
      <c r="F817" s="162" t="s">
        <v>190</v>
      </c>
      <c r="H817" s="163">
        <v>3</v>
      </c>
      <c r="I817" s="164"/>
      <c r="L817" s="160"/>
      <c r="M817" s="165"/>
      <c r="T817" s="166"/>
      <c r="AT817" s="161" t="s">
        <v>323</v>
      </c>
      <c r="AU817" s="161" t="s">
        <v>88</v>
      </c>
      <c r="AV817" s="13" t="s">
        <v>88</v>
      </c>
      <c r="AW817" s="13" t="s">
        <v>35</v>
      </c>
      <c r="AX817" s="13" t="s">
        <v>79</v>
      </c>
      <c r="AY817" s="161" t="s">
        <v>317</v>
      </c>
    </row>
    <row r="818" spans="2:51" s="14" customFormat="1" ht="11.25">
      <c r="B818" s="167"/>
      <c r="D818" s="154" t="s">
        <v>323</v>
      </c>
      <c r="E818" s="168" t="s">
        <v>1183</v>
      </c>
      <c r="F818" s="169" t="s">
        <v>333</v>
      </c>
      <c r="H818" s="170">
        <v>3</v>
      </c>
      <c r="I818" s="171"/>
      <c r="L818" s="167"/>
      <c r="M818" s="172"/>
      <c r="T818" s="173"/>
      <c r="AT818" s="168" t="s">
        <v>323</v>
      </c>
      <c r="AU818" s="168" t="s">
        <v>88</v>
      </c>
      <c r="AV818" s="14" t="s">
        <v>190</v>
      </c>
      <c r="AW818" s="14" t="s">
        <v>35</v>
      </c>
      <c r="AX818" s="14" t="s">
        <v>79</v>
      </c>
      <c r="AY818" s="168" t="s">
        <v>317</v>
      </c>
    </row>
    <row r="819" spans="2:51" s="15" customFormat="1" ht="11.25">
      <c r="B819" s="174"/>
      <c r="D819" s="154" t="s">
        <v>323</v>
      </c>
      <c r="E819" s="175" t="s">
        <v>1</v>
      </c>
      <c r="F819" s="176" t="s">
        <v>334</v>
      </c>
      <c r="H819" s="177">
        <v>3</v>
      </c>
      <c r="I819" s="178"/>
      <c r="L819" s="174"/>
      <c r="M819" s="179"/>
      <c r="T819" s="180"/>
      <c r="AT819" s="175" t="s">
        <v>323</v>
      </c>
      <c r="AU819" s="175" t="s">
        <v>88</v>
      </c>
      <c r="AV819" s="15" t="s">
        <v>219</v>
      </c>
      <c r="AW819" s="15" t="s">
        <v>35</v>
      </c>
      <c r="AX819" s="15" t="s">
        <v>21</v>
      </c>
      <c r="AY819" s="175" t="s">
        <v>317</v>
      </c>
    </row>
    <row r="820" spans="2:65" s="1" customFormat="1" ht="24.2" customHeight="1">
      <c r="B820" s="32"/>
      <c r="C820" s="139" t="s">
        <v>1602</v>
      </c>
      <c r="D820" s="139" t="s">
        <v>319</v>
      </c>
      <c r="E820" s="140" t="s">
        <v>1603</v>
      </c>
      <c r="F820" s="141" t="s">
        <v>1604</v>
      </c>
      <c r="G820" s="142" t="s">
        <v>506</v>
      </c>
      <c r="H820" s="143">
        <v>28</v>
      </c>
      <c r="I820" s="144"/>
      <c r="J820" s="145">
        <f>ROUND(I820*H820,1)</f>
        <v>0</v>
      </c>
      <c r="K820" s="146"/>
      <c r="L820" s="32"/>
      <c r="M820" s="147" t="s">
        <v>1</v>
      </c>
      <c r="N820" s="148" t="s">
        <v>44</v>
      </c>
      <c r="P820" s="149">
        <f>O820*H820</f>
        <v>0</v>
      </c>
      <c r="Q820" s="149">
        <v>0.00165</v>
      </c>
      <c r="R820" s="149">
        <f>Q820*H820</f>
        <v>0.0462</v>
      </c>
      <c r="S820" s="149">
        <v>0</v>
      </c>
      <c r="T820" s="150">
        <f>S820*H820</f>
        <v>0</v>
      </c>
      <c r="AR820" s="151" t="s">
        <v>219</v>
      </c>
      <c r="AT820" s="151" t="s">
        <v>319</v>
      </c>
      <c r="AU820" s="151" t="s">
        <v>88</v>
      </c>
      <c r="AY820" s="17" t="s">
        <v>317</v>
      </c>
      <c r="BE820" s="152">
        <f>IF(N820="základní",J820,0)</f>
        <v>0</v>
      </c>
      <c r="BF820" s="152">
        <f>IF(N820="snížená",J820,0)</f>
        <v>0</v>
      </c>
      <c r="BG820" s="152">
        <f>IF(N820="zákl. přenesená",J820,0)</f>
        <v>0</v>
      </c>
      <c r="BH820" s="152">
        <f>IF(N820="sníž. přenesená",J820,0)</f>
        <v>0</v>
      </c>
      <c r="BI820" s="152">
        <f>IF(N820="nulová",J820,0)</f>
        <v>0</v>
      </c>
      <c r="BJ820" s="17" t="s">
        <v>21</v>
      </c>
      <c r="BK820" s="152">
        <f>ROUND(I820*H820,1)</f>
        <v>0</v>
      </c>
      <c r="BL820" s="17" t="s">
        <v>219</v>
      </c>
      <c r="BM820" s="151" t="s">
        <v>1605</v>
      </c>
    </row>
    <row r="821" spans="2:51" s="12" customFormat="1" ht="11.25">
      <c r="B821" s="153"/>
      <c r="D821" s="154" t="s">
        <v>323</v>
      </c>
      <c r="E821" s="155" t="s">
        <v>1</v>
      </c>
      <c r="F821" s="156" t="s">
        <v>1606</v>
      </c>
      <c r="H821" s="155" t="s">
        <v>1</v>
      </c>
      <c r="I821" s="157"/>
      <c r="L821" s="153"/>
      <c r="M821" s="158"/>
      <c r="T821" s="159"/>
      <c r="AT821" s="155" t="s">
        <v>323</v>
      </c>
      <c r="AU821" s="155" t="s">
        <v>88</v>
      </c>
      <c r="AV821" s="12" t="s">
        <v>21</v>
      </c>
      <c r="AW821" s="12" t="s">
        <v>35</v>
      </c>
      <c r="AX821" s="12" t="s">
        <v>79</v>
      </c>
      <c r="AY821" s="155" t="s">
        <v>317</v>
      </c>
    </row>
    <row r="822" spans="2:51" s="13" customFormat="1" ht="11.25">
      <c r="B822" s="160"/>
      <c r="D822" s="154" t="s">
        <v>323</v>
      </c>
      <c r="E822" s="161" t="s">
        <v>1</v>
      </c>
      <c r="F822" s="162" t="s">
        <v>1607</v>
      </c>
      <c r="H822" s="163">
        <v>28</v>
      </c>
      <c r="I822" s="164"/>
      <c r="L822" s="160"/>
      <c r="M822" s="165"/>
      <c r="T822" s="166"/>
      <c r="AT822" s="161" t="s">
        <v>323</v>
      </c>
      <c r="AU822" s="161" t="s">
        <v>88</v>
      </c>
      <c r="AV822" s="13" t="s">
        <v>88</v>
      </c>
      <c r="AW822" s="13" t="s">
        <v>35</v>
      </c>
      <c r="AX822" s="13" t="s">
        <v>79</v>
      </c>
      <c r="AY822" s="161" t="s">
        <v>317</v>
      </c>
    </row>
    <row r="823" spans="2:51" s="14" customFormat="1" ht="11.25">
      <c r="B823" s="167"/>
      <c r="D823" s="154" t="s">
        <v>323</v>
      </c>
      <c r="E823" s="168" t="s">
        <v>1185</v>
      </c>
      <c r="F823" s="169" t="s">
        <v>333</v>
      </c>
      <c r="H823" s="170">
        <v>28</v>
      </c>
      <c r="I823" s="171"/>
      <c r="L823" s="167"/>
      <c r="M823" s="172"/>
      <c r="T823" s="173"/>
      <c r="AT823" s="168" t="s">
        <v>323</v>
      </c>
      <c r="AU823" s="168" t="s">
        <v>88</v>
      </c>
      <c r="AV823" s="14" t="s">
        <v>190</v>
      </c>
      <c r="AW823" s="14" t="s">
        <v>35</v>
      </c>
      <c r="AX823" s="14" t="s">
        <v>79</v>
      </c>
      <c r="AY823" s="168" t="s">
        <v>317</v>
      </c>
    </row>
    <row r="824" spans="2:51" s="15" customFormat="1" ht="11.25">
      <c r="B824" s="174"/>
      <c r="D824" s="154" t="s">
        <v>323</v>
      </c>
      <c r="E824" s="175" t="s">
        <v>1</v>
      </c>
      <c r="F824" s="176" t="s">
        <v>334</v>
      </c>
      <c r="H824" s="177">
        <v>28</v>
      </c>
      <c r="I824" s="178"/>
      <c r="L824" s="174"/>
      <c r="M824" s="179"/>
      <c r="T824" s="180"/>
      <c r="AT824" s="175" t="s">
        <v>323</v>
      </c>
      <c r="AU824" s="175" t="s">
        <v>88</v>
      </c>
      <c r="AV824" s="15" t="s">
        <v>219</v>
      </c>
      <c r="AW824" s="15" t="s">
        <v>35</v>
      </c>
      <c r="AX824" s="15" t="s">
        <v>21</v>
      </c>
      <c r="AY824" s="175" t="s">
        <v>317</v>
      </c>
    </row>
    <row r="825" spans="2:65" s="1" customFormat="1" ht="24.2" customHeight="1">
      <c r="B825" s="32"/>
      <c r="C825" s="181" t="s">
        <v>1608</v>
      </c>
      <c r="D825" s="181" t="s">
        <v>574</v>
      </c>
      <c r="E825" s="182" t="s">
        <v>1609</v>
      </c>
      <c r="F825" s="183" t="s">
        <v>1610</v>
      </c>
      <c r="G825" s="184" t="s">
        <v>506</v>
      </c>
      <c r="H825" s="185">
        <v>2</v>
      </c>
      <c r="I825" s="186"/>
      <c r="J825" s="187">
        <f>ROUND(I825*H825,1)</f>
        <v>0</v>
      </c>
      <c r="K825" s="188"/>
      <c r="L825" s="189"/>
      <c r="M825" s="190" t="s">
        <v>1</v>
      </c>
      <c r="N825" s="191" t="s">
        <v>44</v>
      </c>
      <c r="P825" s="149">
        <f>O825*H825</f>
        <v>0</v>
      </c>
      <c r="Q825" s="149">
        <v>0.012</v>
      </c>
      <c r="R825" s="149">
        <f>Q825*H825</f>
        <v>0.024</v>
      </c>
      <c r="S825" s="149">
        <v>0</v>
      </c>
      <c r="T825" s="150">
        <f>S825*H825</f>
        <v>0</v>
      </c>
      <c r="AR825" s="151" t="s">
        <v>252</v>
      </c>
      <c r="AT825" s="151" t="s">
        <v>574</v>
      </c>
      <c r="AU825" s="151" t="s">
        <v>88</v>
      </c>
      <c r="AY825" s="17" t="s">
        <v>317</v>
      </c>
      <c r="BE825" s="152">
        <f>IF(N825="základní",J825,0)</f>
        <v>0</v>
      </c>
      <c r="BF825" s="152">
        <f>IF(N825="snížená",J825,0)</f>
        <v>0</v>
      </c>
      <c r="BG825" s="152">
        <f>IF(N825="zákl. přenesená",J825,0)</f>
        <v>0</v>
      </c>
      <c r="BH825" s="152">
        <f>IF(N825="sníž. přenesená",J825,0)</f>
        <v>0</v>
      </c>
      <c r="BI825" s="152">
        <f>IF(N825="nulová",J825,0)</f>
        <v>0</v>
      </c>
      <c r="BJ825" s="17" t="s">
        <v>21</v>
      </c>
      <c r="BK825" s="152">
        <f>ROUND(I825*H825,1)</f>
        <v>0</v>
      </c>
      <c r="BL825" s="17" t="s">
        <v>219</v>
      </c>
      <c r="BM825" s="151" t="s">
        <v>1611</v>
      </c>
    </row>
    <row r="826" spans="2:51" s="13" customFormat="1" ht="11.25">
      <c r="B826" s="160"/>
      <c r="D826" s="154" t="s">
        <v>323</v>
      </c>
      <c r="E826" s="161" t="s">
        <v>1</v>
      </c>
      <c r="F826" s="162" t="s">
        <v>1179</v>
      </c>
      <c r="H826" s="163">
        <v>2</v>
      </c>
      <c r="I826" s="164"/>
      <c r="L826" s="160"/>
      <c r="M826" s="165"/>
      <c r="T826" s="166"/>
      <c r="AT826" s="161" t="s">
        <v>323</v>
      </c>
      <c r="AU826" s="161" t="s">
        <v>88</v>
      </c>
      <c r="AV826" s="13" t="s">
        <v>88</v>
      </c>
      <c r="AW826" s="13" t="s">
        <v>35</v>
      </c>
      <c r="AX826" s="13" t="s">
        <v>79</v>
      </c>
      <c r="AY826" s="161" t="s">
        <v>317</v>
      </c>
    </row>
    <row r="827" spans="2:51" s="15" customFormat="1" ht="11.25">
      <c r="B827" s="174"/>
      <c r="D827" s="154" t="s">
        <v>323</v>
      </c>
      <c r="E827" s="175" t="s">
        <v>1</v>
      </c>
      <c r="F827" s="176" t="s">
        <v>334</v>
      </c>
      <c r="H827" s="177">
        <v>2</v>
      </c>
      <c r="I827" s="178"/>
      <c r="L827" s="174"/>
      <c r="M827" s="179"/>
      <c r="T827" s="180"/>
      <c r="AT827" s="175" t="s">
        <v>323</v>
      </c>
      <c r="AU827" s="175" t="s">
        <v>88</v>
      </c>
      <c r="AV827" s="15" t="s">
        <v>219</v>
      </c>
      <c r="AW827" s="15" t="s">
        <v>35</v>
      </c>
      <c r="AX827" s="15" t="s">
        <v>21</v>
      </c>
      <c r="AY827" s="175" t="s">
        <v>317</v>
      </c>
    </row>
    <row r="828" spans="2:65" s="1" customFormat="1" ht="24.2" customHeight="1">
      <c r="B828" s="32"/>
      <c r="C828" s="181" t="s">
        <v>1612</v>
      </c>
      <c r="D828" s="181" t="s">
        <v>574</v>
      </c>
      <c r="E828" s="182" t="s">
        <v>1613</v>
      </c>
      <c r="F828" s="183" t="s">
        <v>1614</v>
      </c>
      <c r="G828" s="184" t="s">
        <v>506</v>
      </c>
      <c r="H828" s="185">
        <v>4</v>
      </c>
      <c r="I828" s="186"/>
      <c r="J828" s="187">
        <f>ROUND(I828*H828,1)</f>
        <v>0</v>
      </c>
      <c r="K828" s="188"/>
      <c r="L828" s="189"/>
      <c r="M828" s="190" t="s">
        <v>1</v>
      </c>
      <c r="N828" s="191" t="s">
        <v>44</v>
      </c>
      <c r="P828" s="149">
        <f>O828*H828</f>
        <v>0</v>
      </c>
      <c r="Q828" s="149">
        <v>0.018</v>
      </c>
      <c r="R828" s="149">
        <f>Q828*H828</f>
        <v>0.072</v>
      </c>
      <c r="S828" s="149">
        <v>0</v>
      </c>
      <c r="T828" s="150">
        <f>S828*H828</f>
        <v>0</v>
      </c>
      <c r="AR828" s="151" t="s">
        <v>252</v>
      </c>
      <c r="AT828" s="151" t="s">
        <v>574</v>
      </c>
      <c r="AU828" s="151" t="s">
        <v>88</v>
      </c>
      <c r="AY828" s="17" t="s">
        <v>317</v>
      </c>
      <c r="BE828" s="152">
        <f>IF(N828="základní",J828,0)</f>
        <v>0</v>
      </c>
      <c r="BF828" s="152">
        <f>IF(N828="snížená",J828,0)</f>
        <v>0</v>
      </c>
      <c r="BG828" s="152">
        <f>IF(N828="zákl. přenesená",J828,0)</f>
        <v>0</v>
      </c>
      <c r="BH828" s="152">
        <f>IF(N828="sníž. přenesená",J828,0)</f>
        <v>0</v>
      </c>
      <c r="BI828" s="152">
        <f>IF(N828="nulová",J828,0)</f>
        <v>0</v>
      </c>
      <c r="BJ828" s="17" t="s">
        <v>21</v>
      </c>
      <c r="BK828" s="152">
        <f>ROUND(I828*H828,1)</f>
        <v>0</v>
      </c>
      <c r="BL828" s="17" t="s">
        <v>219</v>
      </c>
      <c r="BM828" s="151" t="s">
        <v>1615</v>
      </c>
    </row>
    <row r="829" spans="2:51" s="13" customFormat="1" ht="11.25">
      <c r="B829" s="160"/>
      <c r="D829" s="154" t="s">
        <v>323</v>
      </c>
      <c r="E829" s="161" t="s">
        <v>1</v>
      </c>
      <c r="F829" s="162" t="s">
        <v>1181</v>
      </c>
      <c r="H829" s="163">
        <v>4</v>
      </c>
      <c r="I829" s="164"/>
      <c r="L829" s="160"/>
      <c r="M829" s="165"/>
      <c r="T829" s="166"/>
      <c r="AT829" s="161" t="s">
        <v>323</v>
      </c>
      <c r="AU829" s="161" t="s">
        <v>88</v>
      </c>
      <c r="AV829" s="13" t="s">
        <v>88</v>
      </c>
      <c r="AW829" s="13" t="s">
        <v>35</v>
      </c>
      <c r="AX829" s="13" t="s">
        <v>79</v>
      </c>
      <c r="AY829" s="161" t="s">
        <v>317</v>
      </c>
    </row>
    <row r="830" spans="2:51" s="15" customFormat="1" ht="11.25">
      <c r="B830" s="174"/>
      <c r="D830" s="154" t="s">
        <v>323</v>
      </c>
      <c r="E830" s="175" t="s">
        <v>1</v>
      </c>
      <c r="F830" s="176" t="s">
        <v>334</v>
      </c>
      <c r="H830" s="177">
        <v>4</v>
      </c>
      <c r="I830" s="178"/>
      <c r="L830" s="174"/>
      <c r="M830" s="179"/>
      <c r="T830" s="180"/>
      <c r="AT830" s="175" t="s">
        <v>323</v>
      </c>
      <c r="AU830" s="175" t="s">
        <v>88</v>
      </c>
      <c r="AV830" s="15" t="s">
        <v>219</v>
      </c>
      <c r="AW830" s="15" t="s">
        <v>35</v>
      </c>
      <c r="AX830" s="15" t="s">
        <v>21</v>
      </c>
      <c r="AY830" s="175" t="s">
        <v>317</v>
      </c>
    </row>
    <row r="831" spans="2:65" s="1" customFormat="1" ht="24.2" customHeight="1">
      <c r="B831" s="32"/>
      <c r="C831" s="181" t="s">
        <v>1616</v>
      </c>
      <c r="D831" s="181" t="s">
        <v>574</v>
      </c>
      <c r="E831" s="182" t="s">
        <v>1617</v>
      </c>
      <c r="F831" s="183" t="s">
        <v>1618</v>
      </c>
      <c r="G831" s="184" t="s">
        <v>506</v>
      </c>
      <c r="H831" s="185">
        <v>3</v>
      </c>
      <c r="I831" s="186"/>
      <c r="J831" s="187">
        <f>ROUND(I831*H831,1)</f>
        <v>0</v>
      </c>
      <c r="K831" s="188"/>
      <c r="L831" s="189"/>
      <c r="M831" s="190" t="s">
        <v>1</v>
      </c>
      <c r="N831" s="191" t="s">
        <v>44</v>
      </c>
      <c r="P831" s="149">
        <f>O831*H831</f>
        <v>0</v>
      </c>
      <c r="Q831" s="149">
        <v>0.023</v>
      </c>
      <c r="R831" s="149">
        <f>Q831*H831</f>
        <v>0.069</v>
      </c>
      <c r="S831" s="149">
        <v>0</v>
      </c>
      <c r="T831" s="150">
        <f>S831*H831</f>
        <v>0</v>
      </c>
      <c r="AR831" s="151" t="s">
        <v>252</v>
      </c>
      <c r="AT831" s="151" t="s">
        <v>574</v>
      </c>
      <c r="AU831" s="151" t="s">
        <v>88</v>
      </c>
      <c r="AY831" s="17" t="s">
        <v>317</v>
      </c>
      <c r="BE831" s="152">
        <f>IF(N831="základní",J831,0)</f>
        <v>0</v>
      </c>
      <c r="BF831" s="152">
        <f>IF(N831="snížená",J831,0)</f>
        <v>0</v>
      </c>
      <c r="BG831" s="152">
        <f>IF(N831="zákl. přenesená",J831,0)</f>
        <v>0</v>
      </c>
      <c r="BH831" s="152">
        <f>IF(N831="sníž. přenesená",J831,0)</f>
        <v>0</v>
      </c>
      <c r="BI831" s="152">
        <f>IF(N831="nulová",J831,0)</f>
        <v>0</v>
      </c>
      <c r="BJ831" s="17" t="s">
        <v>21</v>
      </c>
      <c r="BK831" s="152">
        <f>ROUND(I831*H831,1)</f>
        <v>0</v>
      </c>
      <c r="BL831" s="17" t="s">
        <v>219</v>
      </c>
      <c r="BM831" s="151" t="s">
        <v>1619</v>
      </c>
    </row>
    <row r="832" spans="2:51" s="13" customFormat="1" ht="11.25">
      <c r="B832" s="160"/>
      <c r="D832" s="154" t="s">
        <v>323</v>
      </c>
      <c r="E832" s="161" t="s">
        <v>1</v>
      </c>
      <c r="F832" s="162" t="s">
        <v>1183</v>
      </c>
      <c r="H832" s="163">
        <v>3</v>
      </c>
      <c r="I832" s="164"/>
      <c r="L832" s="160"/>
      <c r="M832" s="165"/>
      <c r="T832" s="166"/>
      <c r="AT832" s="161" t="s">
        <v>323</v>
      </c>
      <c r="AU832" s="161" t="s">
        <v>88</v>
      </c>
      <c r="AV832" s="13" t="s">
        <v>88</v>
      </c>
      <c r="AW832" s="13" t="s">
        <v>35</v>
      </c>
      <c r="AX832" s="13" t="s">
        <v>79</v>
      </c>
      <c r="AY832" s="161" t="s">
        <v>317</v>
      </c>
    </row>
    <row r="833" spans="2:51" s="15" customFormat="1" ht="11.25">
      <c r="B833" s="174"/>
      <c r="D833" s="154" t="s">
        <v>323</v>
      </c>
      <c r="E833" s="175" t="s">
        <v>1</v>
      </c>
      <c r="F833" s="176" t="s">
        <v>334</v>
      </c>
      <c r="H833" s="177">
        <v>3</v>
      </c>
      <c r="I833" s="178"/>
      <c r="L833" s="174"/>
      <c r="M833" s="179"/>
      <c r="T833" s="180"/>
      <c r="AT833" s="175" t="s">
        <v>323</v>
      </c>
      <c r="AU833" s="175" t="s">
        <v>88</v>
      </c>
      <c r="AV833" s="15" t="s">
        <v>219</v>
      </c>
      <c r="AW833" s="15" t="s">
        <v>35</v>
      </c>
      <c r="AX833" s="15" t="s">
        <v>21</v>
      </c>
      <c r="AY833" s="175" t="s">
        <v>317</v>
      </c>
    </row>
    <row r="834" spans="2:65" s="1" customFormat="1" ht="24.2" customHeight="1">
      <c r="B834" s="32"/>
      <c r="C834" s="181" t="s">
        <v>1620</v>
      </c>
      <c r="D834" s="181" t="s">
        <v>574</v>
      </c>
      <c r="E834" s="182" t="s">
        <v>1621</v>
      </c>
      <c r="F834" s="183" t="s">
        <v>1622</v>
      </c>
      <c r="G834" s="184" t="s">
        <v>506</v>
      </c>
      <c r="H834" s="185">
        <v>28</v>
      </c>
      <c r="I834" s="186"/>
      <c r="J834" s="187">
        <f>ROUND(I834*H834,1)</f>
        <v>0</v>
      </c>
      <c r="K834" s="188"/>
      <c r="L834" s="189"/>
      <c r="M834" s="190" t="s">
        <v>1</v>
      </c>
      <c r="N834" s="191" t="s">
        <v>44</v>
      </c>
      <c r="P834" s="149">
        <f>O834*H834</f>
        <v>0</v>
      </c>
      <c r="Q834" s="149">
        <v>0.015</v>
      </c>
      <c r="R834" s="149">
        <f>Q834*H834</f>
        <v>0.42</v>
      </c>
      <c r="S834" s="149">
        <v>0</v>
      </c>
      <c r="T834" s="150">
        <f>S834*H834</f>
        <v>0</v>
      </c>
      <c r="AR834" s="151" t="s">
        <v>252</v>
      </c>
      <c r="AT834" s="151" t="s">
        <v>574</v>
      </c>
      <c r="AU834" s="151" t="s">
        <v>88</v>
      </c>
      <c r="AY834" s="17" t="s">
        <v>317</v>
      </c>
      <c r="BE834" s="152">
        <f>IF(N834="základní",J834,0)</f>
        <v>0</v>
      </c>
      <c r="BF834" s="152">
        <f>IF(N834="snížená",J834,0)</f>
        <v>0</v>
      </c>
      <c r="BG834" s="152">
        <f>IF(N834="zákl. přenesená",J834,0)</f>
        <v>0</v>
      </c>
      <c r="BH834" s="152">
        <f>IF(N834="sníž. přenesená",J834,0)</f>
        <v>0</v>
      </c>
      <c r="BI834" s="152">
        <f>IF(N834="nulová",J834,0)</f>
        <v>0</v>
      </c>
      <c r="BJ834" s="17" t="s">
        <v>21</v>
      </c>
      <c r="BK834" s="152">
        <f>ROUND(I834*H834,1)</f>
        <v>0</v>
      </c>
      <c r="BL834" s="17" t="s">
        <v>219</v>
      </c>
      <c r="BM834" s="151" t="s">
        <v>1623</v>
      </c>
    </row>
    <row r="835" spans="2:51" s="13" customFormat="1" ht="11.25">
      <c r="B835" s="160"/>
      <c r="D835" s="154" t="s">
        <v>323</v>
      </c>
      <c r="E835" s="161" t="s">
        <v>1</v>
      </c>
      <c r="F835" s="162" t="s">
        <v>1185</v>
      </c>
      <c r="H835" s="163">
        <v>28</v>
      </c>
      <c r="I835" s="164"/>
      <c r="L835" s="160"/>
      <c r="M835" s="165"/>
      <c r="T835" s="166"/>
      <c r="AT835" s="161" t="s">
        <v>323</v>
      </c>
      <c r="AU835" s="161" t="s">
        <v>88</v>
      </c>
      <c r="AV835" s="13" t="s">
        <v>88</v>
      </c>
      <c r="AW835" s="13" t="s">
        <v>35</v>
      </c>
      <c r="AX835" s="13" t="s">
        <v>79</v>
      </c>
      <c r="AY835" s="161" t="s">
        <v>317</v>
      </c>
    </row>
    <row r="836" spans="2:51" s="15" customFormat="1" ht="11.25">
      <c r="B836" s="174"/>
      <c r="D836" s="154" t="s">
        <v>323</v>
      </c>
      <c r="E836" s="175" t="s">
        <v>1</v>
      </c>
      <c r="F836" s="176" t="s">
        <v>334</v>
      </c>
      <c r="H836" s="177">
        <v>28</v>
      </c>
      <c r="I836" s="178"/>
      <c r="L836" s="174"/>
      <c r="M836" s="179"/>
      <c r="T836" s="180"/>
      <c r="AT836" s="175" t="s">
        <v>323</v>
      </c>
      <c r="AU836" s="175" t="s">
        <v>88</v>
      </c>
      <c r="AV836" s="15" t="s">
        <v>219</v>
      </c>
      <c r="AW836" s="15" t="s">
        <v>35</v>
      </c>
      <c r="AX836" s="15" t="s">
        <v>21</v>
      </c>
      <c r="AY836" s="175" t="s">
        <v>317</v>
      </c>
    </row>
    <row r="837" spans="2:65" s="1" customFormat="1" ht="16.5" customHeight="1">
      <c r="B837" s="32"/>
      <c r="C837" s="181" t="s">
        <v>1624</v>
      </c>
      <c r="D837" s="181" t="s">
        <v>574</v>
      </c>
      <c r="E837" s="182" t="s">
        <v>1625</v>
      </c>
      <c r="F837" s="183" t="s">
        <v>1626</v>
      </c>
      <c r="G837" s="184" t="s">
        <v>506</v>
      </c>
      <c r="H837" s="185">
        <v>4</v>
      </c>
      <c r="I837" s="186"/>
      <c r="J837" s="187">
        <f>ROUND(I837*H837,1)</f>
        <v>0</v>
      </c>
      <c r="K837" s="188"/>
      <c r="L837" s="189"/>
      <c r="M837" s="190" t="s">
        <v>1</v>
      </c>
      <c r="N837" s="191" t="s">
        <v>44</v>
      </c>
      <c r="P837" s="149">
        <f>O837*H837</f>
        <v>0</v>
      </c>
      <c r="Q837" s="149">
        <v>0.00045</v>
      </c>
      <c r="R837" s="149">
        <f>Q837*H837</f>
        <v>0.0018</v>
      </c>
      <c r="S837" s="149">
        <v>0</v>
      </c>
      <c r="T837" s="150">
        <f>S837*H837</f>
        <v>0</v>
      </c>
      <c r="AR837" s="151" t="s">
        <v>252</v>
      </c>
      <c r="AT837" s="151" t="s">
        <v>574</v>
      </c>
      <c r="AU837" s="151" t="s">
        <v>88</v>
      </c>
      <c r="AY837" s="17" t="s">
        <v>317</v>
      </c>
      <c r="BE837" s="152">
        <f>IF(N837="základní",J837,0)</f>
        <v>0</v>
      </c>
      <c r="BF837" s="152">
        <f>IF(N837="snížená",J837,0)</f>
        <v>0</v>
      </c>
      <c r="BG837" s="152">
        <f>IF(N837="zákl. přenesená",J837,0)</f>
        <v>0</v>
      </c>
      <c r="BH837" s="152">
        <f>IF(N837="sníž. přenesená",J837,0)</f>
        <v>0</v>
      </c>
      <c r="BI837" s="152">
        <f>IF(N837="nulová",J837,0)</f>
        <v>0</v>
      </c>
      <c r="BJ837" s="17" t="s">
        <v>21</v>
      </c>
      <c r="BK837" s="152">
        <f>ROUND(I837*H837,1)</f>
        <v>0</v>
      </c>
      <c r="BL837" s="17" t="s">
        <v>219</v>
      </c>
      <c r="BM837" s="151" t="s">
        <v>1627</v>
      </c>
    </row>
    <row r="838" spans="2:51" s="13" customFormat="1" ht="11.25">
      <c r="B838" s="160"/>
      <c r="D838" s="154" t="s">
        <v>323</v>
      </c>
      <c r="E838" s="161" t="s">
        <v>1</v>
      </c>
      <c r="F838" s="162" t="s">
        <v>1181</v>
      </c>
      <c r="H838" s="163">
        <v>4</v>
      </c>
      <c r="I838" s="164"/>
      <c r="L838" s="160"/>
      <c r="M838" s="165"/>
      <c r="T838" s="166"/>
      <c r="AT838" s="161" t="s">
        <v>323</v>
      </c>
      <c r="AU838" s="161" t="s">
        <v>88</v>
      </c>
      <c r="AV838" s="13" t="s">
        <v>88</v>
      </c>
      <c r="AW838" s="13" t="s">
        <v>35</v>
      </c>
      <c r="AX838" s="13" t="s">
        <v>79</v>
      </c>
      <c r="AY838" s="161" t="s">
        <v>317</v>
      </c>
    </row>
    <row r="839" spans="2:51" s="15" customFormat="1" ht="11.25">
      <c r="B839" s="174"/>
      <c r="D839" s="154" t="s">
        <v>323</v>
      </c>
      <c r="E839" s="175" t="s">
        <v>1</v>
      </c>
      <c r="F839" s="176" t="s">
        <v>334</v>
      </c>
      <c r="H839" s="177">
        <v>4</v>
      </c>
      <c r="I839" s="178"/>
      <c r="L839" s="174"/>
      <c r="M839" s="179"/>
      <c r="T839" s="180"/>
      <c r="AT839" s="175" t="s">
        <v>323</v>
      </c>
      <c r="AU839" s="175" t="s">
        <v>88</v>
      </c>
      <c r="AV839" s="15" t="s">
        <v>219</v>
      </c>
      <c r="AW839" s="15" t="s">
        <v>35</v>
      </c>
      <c r="AX839" s="15" t="s">
        <v>21</v>
      </c>
      <c r="AY839" s="175" t="s">
        <v>317</v>
      </c>
    </row>
    <row r="840" spans="2:65" s="1" customFormat="1" ht="16.5" customHeight="1">
      <c r="B840" s="32"/>
      <c r="C840" s="181" t="s">
        <v>1628</v>
      </c>
      <c r="D840" s="181" t="s">
        <v>574</v>
      </c>
      <c r="E840" s="182" t="s">
        <v>1629</v>
      </c>
      <c r="F840" s="183" t="s">
        <v>1630</v>
      </c>
      <c r="G840" s="184" t="s">
        <v>506</v>
      </c>
      <c r="H840" s="185">
        <v>28</v>
      </c>
      <c r="I840" s="186"/>
      <c r="J840" s="187">
        <f>ROUND(I840*H840,1)</f>
        <v>0</v>
      </c>
      <c r="K840" s="188"/>
      <c r="L840" s="189"/>
      <c r="M840" s="190" t="s">
        <v>1</v>
      </c>
      <c r="N840" s="191" t="s">
        <v>44</v>
      </c>
      <c r="P840" s="149">
        <f>O840*H840</f>
        <v>0</v>
      </c>
      <c r="Q840" s="149">
        <v>0.0035</v>
      </c>
      <c r="R840" s="149">
        <f>Q840*H840</f>
        <v>0.098</v>
      </c>
      <c r="S840" s="149">
        <v>0</v>
      </c>
      <c r="T840" s="150">
        <f>S840*H840</f>
        <v>0</v>
      </c>
      <c r="AR840" s="151" t="s">
        <v>252</v>
      </c>
      <c r="AT840" s="151" t="s">
        <v>574</v>
      </c>
      <c r="AU840" s="151" t="s">
        <v>88</v>
      </c>
      <c r="AY840" s="17" t="s">
        <v>317</v>
      </c>
      <c r="BE840" s="152">
        <f>IF(N840="základní",J840,0)</f>
        <v>0</v>
      </c>
      <c r="BF840" s="152">
        <f>IF(N840="snížená",J840,0)</f>
        <v>0</v>
      </c>
      <c r="BG840" s="152">
        <f>IF(N840="zákl. přenesená",J840,0)</f>
        <v>0</v>
      </c>
      <c r="BH840" s="152">
        <f>IF(N840="sníž. přenesená",J840,0)</f>
        <v>0</v>
      </c>
      <c r="BI840" s="152">
        <f>IF(N840="nulová",J840,0)</f>
        <v>0</v>
      </c>
      <c r="BJ840" s="17" t="s">
        <v>21</v>
      </c>
      <c r="BK840" s="152">
        <f>ROUND(I840*H840,1)</f>
        <v>0</v>
      </c>
      <c r="BL840" s="17" t="s">
        <v>219</v>
      </c>
      <c r="BM840" s="151" t="s">
        <v>1631</v>
      </c>
    </row>
    <row r="841" spans="2:51" s="13" customFormat="1" ht="11.25">
      <c r="B841" s="160"/>
      <c r="D841" s="154" t="s">
        <v>323</v>
      </c>
      <c r="E841" s="161" t="s">
        <v>1</v>
      </c>
      <c r="F841" s="162" t="s">
        <v>1185</v>
      </c>
      <c r="H841" s="163">
        <v>28</v>
      </c>
      <c r="I841" s="164"/>
      <c r="L841" s="160"/>
      <c r="M841" s="165"/>
      <c r="T841" s="166"/>
      <c r="AT841" s="161" t="s">
        <v>323</v>
      </c>
      <c r="AU841" s="161" t="s">
        <v>88</v>
      </c>
      <c r="AV841" s="13" t="s">
        <v>88</v>
      </c>
      <c r="AW841" s="13" t="s">
        <v>35</v>
      </c>
      <c r="AX841" s="13" t="s">
        <v>79</v>
      </c>
      <c r="AY841" s="161" t="s">
        <v>317</v>
      </c>
    </row>
    <row r="842" spans="2:51" s="15" customFormat="1" ht="11.25">
      <c r="B842" s="174"/>
      <c r="D842" s="154" t="s">
        <v>323</v>
      </c>
      <c r="E842" s="175" t="s">
        <v>1</v>
      </c>
      <c r="F842" s="176" t="s">
        <v>334</v>
      </c>
      <c r="H842" s="177">
        <v>28</v>
      </c>
      <c r="I842" s="178"/>
      <c r="L842" s="174"/>
      <c r="M842" s="179"/>
      <c r="T842" s="180"/>
      <c r="AT842" s="175" t="s">
        <v>323</v>
      </c>
      <c r="AU842" s="175" t="s">
        <v>88</v>
      </c>
      <c r="AV842" s="15" t="s">
        <v>219</v>
      </c>
      <c r="AW842" s="15" t="s">
        <v>35</v>
      </c>
      <c r="AX842" s="15" t="s">
        <v>21</v>
      </c>
      <c r="AY842" s="175" t="s">
        <v>317</v>
      </c>
    </row>
    <row r="843" spans="2:65" s="1" customFormat="1" ht="24.2" customHeight="1">
      <c r="B843" s="32"/>
      <c r="C843" s="181" t="s">
        <v>1632</v>
      </c>
      <c r="D843" s="181" t="s">
        <v>574</v>
      </c>
      <c r="E843" s="182" t="s">
        <v>1633</v>
      </c>
      <c r="F843" s="183" t="s">
        <v>1634</v>
      </c>
      <c r="G843" s="184" t="s">
        <v>506</v>
      </c>
      <c r="H843" s="185">
        <v>2</v>
      </c>
      <c r="I843" s="186"/>
      <c r="J843" s="187">
        <f>ROUND(I843*H843,1)</f>
        <v>0</v>
      </c>
      <c r="K843" s="188"/>
      <c r="L843" s="189"/>
      <c r="M843" s="190" t="s">
        <v>1</v>
      </c>
      <c r="N843" s="191" t="s">
        <v>44</v>
      </c>
      <c r="P843" s="149">
        <f>O843*H843</f>
        <v>0</v>
      </c>
      <c r="Q843" s="149">
        <v>0.005</v>
      </c>
      <c r="R843" s="149">
        <f>Q843*H843</f>
        <v>0.01</v>
      </c>
      <c r="S843" s="149">
        <v>0</v>
      </c>
      <c r="T843" s="150">
        <f>S843*H843</f>
        <v>0</v>
      </c>
      <c r="AR843" s="151" t="s">
        <v>252</v>
      </c>
      <c r="AT843" s="151" t="s">
        <v>574</v>
      </c>
      <c r="AU843" s="151" t="s">
        <v>88</v>
      </c>
      <c r="AY843" s="17" t="s">
        <v>317</v>
      </c>
      <c r="BE843" s="152">
        <f>IF(N843="základní",J843,0)</f>
        <v>0</v>
      </c>
      <c r="BF843" s="152">
        <f>IF(N843="snížená",J843,0)</f>
        <v>0</v>
      </c>
      <c r="BG843" s="152">
        <f>IF(N843="zákl. přenesená",J843,0)</f>
        <v>0</v>
      </c>
      <c r="BH843" s="152">
        <f>IF(N843="sníž. přenesená",J843,0)</f>
        <v>0</v>
      </c>
      <c r="BI843" s="152">
        <f>IF(N843="nulová",J843,0)</f>
        <v>0</v>
      </c>
      <c r="BJ843" s="17" t="s">
        <v>21</v>
      </c>
      <c r="BK843" s="152">
        <f>ROUND(I843*H843,1)</f>
        <v>0</v>
      </c>
      <c r="BL843" s="17" t="s">
        <v>219</v>
      </c>
      <c r="BM843" s="151" t="s">
        <v>1635</v>
      </c>
    </row>
    <row r="844" spans="2:51" s="13" customFormat="1" ht="11.25">
      <c r="B844" s="160"/>
      <c r="D844" s="154" t="s">
        <v>323</v>
      </c>
      <c r="E844" s="161" t="s">
        <v>1</v>
      </c>
      <c r="F844" s="162" t="s">
        <v>1179</v>
      </c>
      <c r="H844" s="163">
        <v>2</v>
      </c>
      <c r="I844" s="164"/>
      <c r="L844" s="160"/>
      <c r="M844" s="165"/>
      <c r="T844" s="166"/>
      <c r="AT844" s="161" t="s">
        <v>323</v>
      </c>
      <c r="AU844" s="161" t="s">
        <v>88</v>
      </c>
      <c r="AV844" s="13" t="s">
        <v>88</v>
      </c>
      <c r="AW844" s="13" t="s">
        <v>35</v>
      </c>
      <c r="AX844" s="13" t="s">
        <v>79</v>
      </c>
      <c r="AY844" s="161" t="s">
        <v>317</v>
      </c>
    </row>
    <row r="845" spans="2:51" s="15" customFormat="1" ht="11.25">
      <c r="B845" s="174"/>
      <c r="D845" s="154" t="s">
        <v>323</v>
      </c>
      <c r="E845" s="175" t="s">
        <v>1</v>
      </c>
      <c r="F845" s="176" t="s">
        <v>334</v>
      </c>
      <c r="H845" s="177">
        <v>2</v>
      </c>
      <c r="I845" s="178"/>
      <c r="L845" s="174"/>
      <c r="M845" s="179"/>
      <c r="T845" s="180"/>
      <c r="AT845" s="175" t="s">
        <v>323</v>
      </c>
      <c r="AU845" s="175" t="s">
        <v>88</v>
      </c>
      <c r="AV845" s="15" t="s">
        <v>219</v>
      </c>
      <c r="AW845" s="15" t="s">
        <v>35</v>
      </c>
      <c r="AX845" s="15" t="s">
        <v>21</v>
      </c>
      <c r="AY845" s="175" t="s">
        <v>317</v>
      </c>
    </row>
    <row r="846" spans="2:65" s="1" customFormat="1" ht="24.2" customHeight="1">
      <c r="B846" s="32"/>
      <c r="C846" s="181" t="s">
        <v>1636</v>
      </c>
      <c r="D846" s="181" t="s">
        <v>574</v>
      </c>
      <c r="E846" s="182" t="s">
        <v>1637</v>
      </c>
      <c r="F846" s="183" t="s">
        <v>1638</v>
      </c>
      <c r="G846" s="184" t="s">
        <v>506</v>
      </c>
      <c r="H846" s="185">
        <v>3</v>
      </c>
      <c r="I846" s="186"/>
      <c r="J846" s="187">
        <f>ROUND(I846*H846,1)</f>
        <v>0</v>
      </c>
      <c r="K846" s="188"/>
      <c r="L846" s="189"/>
      <c r="M846" s="190" t="s">
        <v>1</v>
      </c>
      <c r="N846" s="191" t="s">
        <v>44</v>
      </c>
      <c r="P846" s="149">
        <f>O846*H846</f>
        <v>0</v>
      </c>
      <c r="Q846" s="149">
        <v>0.006</v>
      </c>
      <c r="R846" s="149">
        <f>Q846*H846</f>
        <v>0.018000000000000002</v>
      </c>
      <c r="S846" s="149">
        <v>0</v>
      </c>
      <c r="T846" s="150">
        <f>S846*H846</f>
        <v>0</v>
      </c>
      <c r="AR846" s="151" t="s">
        <v>252</v>
      </c>
      <c r="AT846" s="151" t="s">
        <v>574</v>
      </c>
      <c r="AU846" s="151" t="s">
        <v>88</v>
      </c>
      <c r="AY846" s="17" t="s">
        <v>317</v>
      </c>
      <c r="BE846" s="152">
        <f>IF(N846="základní",J846,0)</f>
        <v>0</v>
      </c>
      <c r="BF846" s="152">
        <f>IF(N846="snížená",J846,0)</f>
        <v>0</v>
      </c>
      <c r="BG846" s="152">
        <f>IF(N846="zákl. přenesená",J846,0)</f>
        <v>0</v>
      </c>
      <c r="BH846" s="152">
        <f>IF(N846="sníž. přenesená",J846,0)</f>
        <v>0</v>
      </c>
      <c r="BI846" s="152">
        <f>IF(N846="nulová",J846,0)</f>
        <v>0</v>
      </c>
      <c r="BJ846" s="17" t="s">
        <v>21</v>
      </c>
      <c r="BK846" s="152">
        <f>ROUND(I846*H846,1)</f>
        <v>0</v>
      </c>
      <c r="BL846" s="17" t="s">
        <v>219</v>
      </c>
      <c r="BM846" s="151" t="s">
        <v>1639</v>
      </c>
    </row>
    <row r="847" spans="2:51" s="13" customFormat="1" ht="11.25">
      <c r="B847" s="160"/>
      <c r="D847" s="154" t="s">
        <v>323</v>
      </c>
      <c r="E847" s="161" t="s">
        <v>1</v>
      </c>
      <c r="F847" s="162" t="s">
        <v>1183</v>
      </c>
      <c r="H847" s="163">
        <v>3</v>
      </c>
      <c r="I847" s="164"/>
      <c r="L847" s="160"/>
      <c r="M847" s="165"/>
      <c r="T847" s="166"/>
      <c r="AT847" s="161" t="s">
        <v>323</v>
      </c>
      <c r="AU847" s="161" t="s">
        <v>88</v>
      </c>
      <c r="AV847" s="13" t="s">
        <v>88</v>
      </c>
      <c r="AW847" s="13" t="s">
        <v>35</v>
      </c>
      <c r="AX847" s="13" t="s">
        <v>79</v>
      </c>
      <c r="AY847" s="161" t="s">
        <v>317</v>
      </c>
    </row>
    <row r="848" spans="2:51" s="15" customFormat="1" ht="11.25">
      <c r="B848" s="174"/>
      <c r="D848" s="154" t="s">
        <v>323</v>
      </c>
      <c r="E848" s="175" t="s">
        <v>1</v>
      </c>
      <c r="F848" s="176" t="s">
        <v>334</v>
      </c>
      <c r="H848" s="177">
        <v>3</v>
      </c>
      <c r="I848" s="178"/>
      <c r="L848" s="174"/>
      <c r="M848" s="179"/>
      <c r="T848" s="180"/>
      <c r="AT848" s="175" t="s">
        <v>323</v>
      </c>
      <c r="AU848" s="175" t="s">
        <v>88</v>
      </c>
      <c r="AV848" s="15" t="s">
        <v>219</v>
      </c>
      <c r="AW848" s="15" t="s">
        <v>35</v>
      </c>
      <c r="AX848" s="15" t="s">
        <v>21</v>
      </c>
      <c r="AY848" s="175" t="s">
        <v>317</v>
      </c>
    </row>
    <row r="849" spans="2:65" s="1" customFormat="1" ht="24.2" customHeight="1">
      <c r="B849" s="32"/>
      <c r="C849" s="139" t="s">
        <v>1640</v>
      </c>
      <c r="D849" s="139" t="s">
        <v>319</v>
      </c>
      <c r="E849" s="140" t="s">
        <v>1641</v>
      </c>
      <c r="F849" s="141" t="s">
        <v>1642</v>
      </c>
      <c r="G849" s="142" t="s">
        <v>506</v>
      </c>
      <c r="H849" s="143">
        <v>4</v>
      </c>
      <c r="I849" s="144"/>
      <c r="J849" s="145">
        <f>ROUND(I849*H849,1)</f>
        <v>0</v>
      </c>
      <c r="K849" s="146"/>
      <c r="L849" s="32"/>
      <c r="M849" s="147" t="s">
        <v>1</v>
      </c>
      <c r="N849" s="148" t="s">
        <v>44</v>
      </c>
      <c r="P849" s="149">
        <f>O849*H849</f>
        <v>0</v>
      </c>
      <c r="Q849" s="149">
        <v>0.00163</v>
      </c>
      <c r="R849" s="149">
        <f>Q849*H849</f>
        <v>0.00652</v>
      </c>
      <c r="S849" s="149">
        <v>0</v>
      </c>
      <c r="T849" s="150">
        <f>S849*H849</f>
        <v>0</v>
      </c>
      <c r="AR849" s="151" t="s">
        <v>219</v>
      </c>
      <c r="AT849" s="151" t="s">
        <v>319</v>
      </c>
      <c r="AU849" s="151" t="s">
        <v>88</v>
      </c>
      <c r="AY849" s="17" t="s">
        <v>317</v>
      </c>
      <c r="BE849" s="152">
        <f>IF(N849="základní",J849,0)</f>
        <v>0</v>
      </c>
      <c r="BF849" s="152">
        <f>IF(N849="snížená",J849,0)</f>
        <v>0</v>
      </c>
      <c r="BG849" s="152">
        <f>IF(N849="zákl. přenesená",J849,0)</f>
        <v>0</v>
      </c>
      <c r="BH849" s="152">
        <f>IF(N849="sníž. přenesená",J849,0)</f>
        <v>0</v>
      </c>
      <c r="BI849" s="152">
        <f>IF(N849="nulová",J849,0)</f>
        <v>0</v>
      </c>
      <c r="BJ849" s="17" t="s">
        <v>21</v>
      </c>
      <c r="BK849" s="152">
        <f>ROUND(I849*H849,1)</f>
        <v>0</v>
      </c>
      <c r="BL849" s="17" t="s">
        <v>219</v>
      </c>
      <c r="BM849" s="151" t="s">
        <v>1643</v>
      </c>
    </row>
    <row r="850" spans="2:51" s="12" customFormat="1" ht="11.25">
      <c r="B850" s="153"/>
      <c r="D850" s="154" t="s">
        <v>323</v>
      </c>
      <c r="E850" s="155" t="s">
        <v>1</v>
      </c>
      <c r="F850" s="156" t="s">
        <v>1170</v>
      </c>
      <c r="H850" s="155" t="s">
        <v>1</v>
      </c>
      <c r="I850" s="157"/>
      <c r="L850" s="153"/>
      <c r="M850" s="158"/>
      <c r="T850" s="159"/>
      <c r="AT850" s="155" t="s">
        <v>323</v>
      </c>
      <c r="AU850" s="155" t="s">
        <v>88</v>
      </c>
      <c r="AV850" s="12" t="s">
        <v>21</v>
      </c>
      <c r="AW850" s="12" t="s">
        <v>35</v>
      </c>
      <c r="AX850" s="12" t="s">
        <v>79</v>
      </c>
      <c r="AY850" s="155" t="s">
        <v>317</v>
      </c>
    </row>
    <row r="851" spans="2:51" s="13" customFormat="1" ht="11.25">
      <c r="B851" s="160"/>
      <c r="D851" s="154" t="s">
        <v>323</v>
      </c>
      <c r="E851" s="161" t="s">
        <v>1</v>
      </c>
      <c r="F851" s="162" t="s">
        <v>262</v>
      </c>
      <c r="H851" s="163">
        <v>4</v>
      </c>
      <c r="I851" s="164"/>
      <c r="L851" s="160"/>
      <c r="M851" s="165"/>
      <c r="T851" s="166"/>
      <c r="AT851" s="161" t="s">
        <v>323</v>
      </c>
      <c r="AU851" s="161" t="s">
        <v>88</v>
      </c>
      <c r="AV851" s="13" t="s">
        <v>88</v>
      </c>
      <c r="AW851" s="13" t="s">
        <v>35</v>
      </c>
      <c r="AX851" s="13" t="s">
        <v>79</v>
      </c>
      <c r="AY851" s="161" t="s">
        <v>317</v>
      </c>
    </row>
    <row r="852" spans="2:51" s="15" customFormat="1" ht="11.25">
      <c r="B852" s="174"/>
      <c r="D852" s="154" t="s">
        <v>323</v>
      </c>
      <c r="E852" s="175" t="s">
        <v>1094</v>
      </c>
      <c r="F852" s="176" t="s">
        <v>334</v>
      </c>
      <c r="H852" s="177">
        <v>4</v>
      </c>
      <c r="I852" s="178"/>
      <c r="L852" s="174"/>
      <c r="M852" s="179"/>
      <c r="T852" s="180"/>
      <c r="AT852" s="175" t="s">
        <v>323</v>
      </c>
      <c r="AU852" s="175" t="s">
        <v>88</v>
      </c>
      <c r="AV852" s="15" t="s">
        <v>219</v>
      </c>
      <c r="AW852" s="15" t="s">
        <v>35</v>
      </c>
      <c r="AX852" s="15" t="s">
        <v>21</v>
      </c>
      <c r="AY852" s="175" t="s">
        <v>317</v>
      </c>
    </row>
    <row r="853" spans="2:65" s="1" customFormat="1" ht="24.2" customHeight="1">
      <c r="B853" s="32"/>
      <c r="C853" s="181" t="s">
        <v>1644</v>
      </c>
      <c r="D853" s="181" t="s">
        <v>574</v>
      </c>
      <c r="E853" s="182" t="s">
        <v>1645</v>
      </c>
      <c r="F853" s="183" t="s">
        <v>1646</v>
      </c>
      <c r="G853" s="184" t="s">
        <v>506</v>
      </c>
      <c r="H853" s="185">
        <v>4</v>
      </c>
      <c r="I853" s="186"/>
      <c r="J853" s="187">
        <f>ROUND(I853*H853,1)</f>
        <v>0</v>
      </c>
      <c r="K853" s="188"/>
      <c r="L853" s="189"/>
      <c r="M853" s="190" t="s">
        <v>1</v>
      </c>
      <c r="N853" s="191" t="s">
        <v>44</v>
      </c>
      <c r="P853" s="149">
        <f>O853*H853</f>
        <v>0</v>
      </c>
      <c r="Q853" s="149">
        <v>0.0165</v>
      </c>
      <c r="R853" s="149">
        <f>Q853*H853</f>
        <v>0.066</v>
      </c>
      <c r="S853" s="149">
        <v>0</v>
      </c>
      <c r="T853" s="150">
        <f>S853*H853</f>
        <v>0</v>
      </c>
      <c r="AR853" s="151" t="s">
        <v>252</v>
      </c>
      <c r="AT853" s="151" t="s">
        <v>574</v>
      </c>
      <c r="AU853" s="151" t="s">
        <v>88</v>
      </c>
      <c r="AY853" s="17" t="s">
        <v>317</v>
      </c>
      <c r="BE853" s="152">
        <f>IF(N853="základní",J853,0)</f>
        <v>0</v>
      </c>
      <c r="BF853" s="152">
        <f>IF(N853="snížená",J853,0)</f>
        <v>0</v>
      </c>
      <c r="BG853" s="152">
        <f>IF(N853="zákl. přenesená",J853,0)</f>
        <v>0</v>
      </c>
      <c r="BH853" s="152">
        <f>IF(N853="sníž. přenesená",J853,0)</f>
        <v>0</v>
      </c>
      <c r="BI853" s="152">
        <f>IF(N853="nulová",J853,0)</f>
        <v>0</v>
      </c>
      <c r="BJ853" s="17" t="s">
        <v>21</v>
      </c>
      <c r="BK853" s="152">
        <f>ROUND(I853*H853,1)</f>
        <v>0</v>
      </c>
      <c r="BL853" s="17" t="s">
        <v>219</v>
      </c>
      <c r="BM853" s="151" t="s">
        <v>1647</v>
      </c>
    </row>
    <row r="854" spans="2:51" s="13" customFormat="1" ht="11.25">
      <c r="B854" s="160"/>
      <c r="D854" s="154" t="s">
        <v>323</v>
      </c>
      <c r="E854" s="161" t="s">
        <v>1</v>
      </c>
      <c r="F854" s="162" t="s">
        <v>1094</v>
      </c>
      <c r="H854" s="163">
        <v>4</v>
      </c>
      <c r="I854" s="164"/>
      <c r="L854" s="160"/>
      <c r="M854" s="165"/>
      <c r="T854" s="166"/>
      <c r="AT854" s="161" t="s">
        <v>323</v>
      </c>
      <c r="AU854" s="161" t="s">
        <v>88</v>
      </c>
      <c r="AV854" s="13" t="s">
        <v>88</v>
      </c>
      <c r="AW854" s="13" t="s">
        <v>35</v>
      </c>
      <c r="AX854" s="13" t="s">
        <v>79</v>
      </c>
      <c r="AY854" s="161" t="s">
        <v>317</v>
      </c>
    </row>
    <row r="855" spans="2:51" s="15" customFormat="1" ht="11.25">
      <c r="B855" s="174"/>
      <c r="D855" s="154" t="s">
        <v>323</v>
      </c>
      <c r="E855" s="175" t="s">
        <v>1</v>
      </c>
      <c r="F855" s="176" t="s">
        <v>334</v>
      </c>
      <c r="H855" s="177">
        <v>4</v>
      </c>
      <c r="I855" s="178"/>
      <c r="L855" s="174"/>
      <c r="M855" s="179"/>
      <c r="T855" s="180"/>
      <c r="AT855" s="175" t="s">
        <v>323</v>
      </c>
      <c r="AU855" s="175" t="s">
        <v>88</v>
      </c>
      <c r="AV855" s="15" t="s">
        <v>219</v>
      </c>
      <c r="AW855" s="15" t="s">
        <v>35</v>
      </c>
      <c r="AX855" s="15" t="s">
        <v>21</v>
      </c>
      <c r="AY855" s="175" t="s">
        <v>317</v>
      </c>
    </row>
    <row r="856" spans="2:65" s="1" customFormat="1" ht="16.5" customHeight="1">
      <c r="B856" s="32"/>
      <c r="C856" s="139" t="s">
        <v>1648</v>
      </c>
      <c r="D856" s="139" t="s">
        <v>319</v>
      </c>
      <c r="E856" s="140" t="s">
        <v>1649</v>
      </c>
      <c r="F856" s="141" t="s">
        <v>1650</v>
      </c>
      <c r="G856" s="142" t="s">
        <v>506</v>
      </c>
      <c r="H856" s="143">
        <v>2</v>
      </c>
      <c r="I856" s="144"/>
      <c r="J856" s="145">
        <f>ROUND(I856*H856,1)</f>
        <v>0</v>
      </c>
      <c r="K856" s="146"/>
      <c r="L856" s="32"/>
      <c r="M856" s="147" t="s">
        <v>1</v>
      </c>
      <c r="N856" s="148" t="s">
        <v>44</v>
      </c>
      <c r="P856" s="149">
        <f>O856*H856</f>
        <v>0</v>
      </c>
      <c r="Q856" s="149">
        <v>0.00136</v>
      </c>
      <c r="R856" s="149">
        <f>Q856*H856</f>
        <v>0.00272</v>
      </c>
      <c r="S856" s="149">
        <v>0</v>
      </c>
      <c r="T856" s="150">
        <f>S856*H856</f>
        <v>0</v>
      </c>
      <c r="AR856" s="151" t="s">
        <v>219</v>
      </c>
      <c r="AT856" s="151" t="s">
        <v>319</v>
      </c>
      <c r="AU856" s="151" t="s">
        <v>88</v>
      </c>
      <c r="AY856" s="17" t="s">
        <v>317</v>
      </c>
      <c r="BE856" s="152">
        <f>IF(N856="základní",J856,0)</f>
        <v>0</v>
      </c>
      <c r="BF856" s="152">
        <f>IF(N856="snížená",J856,0)</f>
        <v>0</v>
      </c>
      <c r="BG856" s="152">
        <f>IF(N856="zákl. přenesená",J856,0)</f>
        <v>0</v>
      </c>
      <c r="BH856" s="152">
        <f>IF(N856="sníž. přenesená",J856,0)</f>
        <v>0</v>
      </c>
      <c r="BI856" s="152">
        <f>IF(N856="nulová",J856,0)</f>
        <v>0</v>
      </c>
      <c r="BJ856" s="17" t="s">
        <v>21</v>
      </c>
      <c r="BK856" s="152">
        <f>ROUND(I856*H856,1)</f>
        <v>0</v>
      </c>
      <c r="BL856" s="17" t="s">
        <v>219</v>
      </c>
      <c r="BM856" s="151" t="s">
        <v>1651</v>
      </c>
    </row>
    <row r="857" spans="2:51" s="12" customFormat="1" ht="11.25">
      <c r="B857" s="153"/>
      <c r="D857" s="154" t="s">
        <v>323</v>
      </c>
      <c r="E857" s="155" t="s">
        <v>1</v>
      </c>
      <c r="F857" s="156" t="s">
        <v>1652</v>
      </c>
      <c r="H857" s="155" t="s">
        <v>1</v>
      </c>
      <c r="I857" s="157"/>
      <c r="L857" s="153"/>
      <c r="M857" s="158"/>
      <c r="T857" s="159"/>
      <c r="AT857" s="155" t="s">
        <v>323</v>
      </c>
      <c r="AU857" s="155" t="s">
        <v>88</v>
      </c>
      <c r="AV857" s="12" t="s">
        <v>21</v>
      </c>
      <c r="AW857" s="12" t="s">
        <v>35</v>
      </c>
      <c r="AX857" s="12" t="s">
        <v>79</v>
      </c>
      <c r="AY857" s="155" t="s">
        <v>317</v>
      </c>
    </row>
    <row r="858" spans="2:51" s="12" customFormat="1" ht="11.25">
      <c r="B858" s="153"/>
      <c r="D858" s="154" t="s">
        <v>323</v>
      </c>
      <c r="E858" s="155" t="s">
        <v>1</v>
      </c>
      <c r="F858" s="156" t="s">
        <v>1315</v>
      </c>
      <c r="H858" s="155" t="s">
        <v>1</v>
      </c>
      <c r="I858" s="157"/>
      <c r="L858" s="153"/>
      <c r="M858" s="158"/>
      <c r="T858" s="159"/>
      <c r="AT858" s="155" t="s">
        <v>323</v>
      </c>
      <c r="AU858" s="155" t="s">
        <v>88</v>
      </c>
      <c r="AV858" s="12" t="s">
        <v>21</v>
      </c>
      <c r="AW858" s="12" t="s">
        <v>35</v>
      </c>
      <c r="AX858" s="12" t="s">
        <v>79</v>
      </c>
      <c r="AY858" s="155" t="s">
        <v>317</v>
      </c>
    </row>
    <row r="859" spans="2:51" s="13" customFormat="1" ht="11.25">
      <c r="B859" s="160"/>
      <c r="D859" s="154" t="s">
        <v>323</v>
      </c>
      <c r="E859" s="161" t="s">
        <v>1</v>
      </c>
      <c r="F859" s="162" t="s">
        <v>88</v>
      </c>
      <c r="H859" s="163">
        <v>2</v>
      </c>
      <c r="I859" s="164"/>
      <c r="L859" s="160"/>
      <c r="M859" s="165"/>
      <c r="T859" s="166"/>
      <c r="AT859" s="161" t="s">
        <v>323</v>
      </c>
      <c r="AU859" s="161" t="s">
        <v>88</v>
      </c>
      <c r="AV859" s="13" t="s">
        <v>88</v>
      </c>
      <c r="AW859" s="13" t="s">
        <v>35</v>
      </c>
      <c r="AX859" s="13" t="s">
        <v>79</v>
      </c>
      <c r="AY859" s="161" t="s">
        <v>317</v>
      </c>
    </row>
    <row r="860" spans="2:51" s="15" customFormat="1" ht="11.25">
      <c r="B860" s="174"/>
      <c r="D860" s="154" t="s">
        <v>323</v>
      </c>
      <c r="E860" s="175" t="s">
        <v>1135</v>
      </c>
      <c r="F860" s="176" t="s">
        <v>334</v>
      </c>
      <c r="H860" s="177">
        <v>2</v>
      </c>
      <c r="I860" s="178"/>
      <c r="L860" s="174"/>
      <c r="M860" s="179"/>
      <c r="T860" s="180"/>
      <c r="AT860" s="175" t="s">
        <v>323</v>
      </c>
      <c r="AU860" s="175" t="s">
        <v>88</v>
      </c>
      <c r="AV860" s="15" t="s">
        <v>219</v>
      </c>
      <c r="AW860" s="15" t="s">
        <v>35</v>
      </c>
      <c r="AX860" s="15" t="s">
        <v>21</v>
      </c>
      <c r="AY860" s="175" t="s">
        <v>317</v>
      </c>
    </row>
    <row r="861" spans="2:65" s="1" customFormat="1" ht="24.2" customHeight="1">
      <c r="B861" s="32"/>
      <c r="C861" s="181" t="s">
        <v>1653</v>
      </c>
      <c r="D861" s="181" t="s">
        <v>574</v>
      </c>
      <c r="E861" s="182" t="s">
        <v>1654</v>
      </c>
      <c r="F861" s="183" t="s">
        <v>1655</v>
      </c>
      <c r="G861" s="184" t="s">
        <v>506</v>
      </c>
      <c r="H861" s="185">
        <v>2</v>
      </c>
      <c r="I861" s="186"/>
      <c r="J861" s="187">
        <f>ROUND(I861*H861,1)</f>
        <v>0</v>
      </c>
      <c r="K861" s="188"/>
      <c r="L861" s="189"/>
      <c r="M861" s="190" t="s">
        <v>1</v>
      </c>
      <c r="N861" s="191" t="s">
        <v>44</v>
      </c>
      <c r="P861" s="149">
        <f>O861*H861</f>
        <v>0</v>
      </c>
      <c r="Q861" s="149">
        <v>0.0161</v>
      </c>
      <c r="R861" s="149">
        <f>Q861*H861</f>
        <v>0.0322</v>
      </c>
      <c r="S861" s="149">
        <v>0</v>
      </c>
      <c r="T861" s="150">
        <f>S861*H861</f>
        <v>0</v>
      </c>
      <c r="AR861" s="151" t="s">
        <v>252</v>
      </c>
      <c r="AT861" s="151" t="s">
        <v>574</v>
      </c>
      <c r="AU861" s="151" t="s">
        <v>88</v>
      </c>
      <c r="AY861" s="17" t="s">
        <v>317</v>
      </c>
      <c r="BE861" s="152">
        <f>IF(N861="základní",J861,0)</f>
        <v>0</v>
      </c>
      <c r="BF861" s="152">
        <f>IF(N861="snížená",J861,0)</f>
        <v>0</v>
      </c>
      <c r="BG861" s="152">
        <f>IF(N861="zákl. přenesená",J861,0)</f>
        <v>0</v>
      </c>
      <c r="BH861" s="152">
        <f>IF(N861="sníž. přenesená",J861,0)</f>
        <v>0</v>
      </c>
      <c r="BI861" s="152">
        <f>IF(N861="nulová",J861,0)</f>
        <v>0</v>
      </c>
      <c r="BJ861" s="17" t="s">
        <v>21</v>
      </c>
      <c r="BK861" s="152">
        <f>ROUND(I861*H861,1)</f>
        <v>0</v>
      </c>
      <c r="BL861" s="17" t="s">
        <v>219</v>
      </c>
      <c r="BM861" s="151" t="s">
        <v>1656</v>
      </c>
    </row>
    <row r="862" spans="2:51" s="13" customFormat="1" ht="11.25">
      <c r="B862" s="160"/>
      <c r="D862" s="154" t="s">
        <v>323</v>
      </c>
      <c r="E862" s="161" t="s">
        <v>1</v>
      </c>
      <c r="F862" s="162" t="s">
        <v>1135</v>
      </c>
      <c r="H862" s="163">
        <v>2</v>
      </c>
      <c r="I862" s="164"/>
      <c r="L862" s="160"/>
      <c r="M862" s="165"/>
      <c r="T862" s="166"/>
      <c r="AT862" s="161" t="s">
        <v>323</v>
      </c>
      <c r="AU862" s="161" t="s">
        <v>88</v>
      </c>
      <c r="AV862" s="13" t="s">
        <v>88</v>
      </c>
      <c r="AW862" s="13" t="s">
        <v>35</v>
      </c>
      <c r="AX862" s="13" t="s">
        <v>79</v>
      </c>
      <c r="AY862" s="161" t="s">
        <v>317</v>
      </c>
    </row>
    <row r="863" spans="2:51" s="15" customFormat="1" ht="11.25">
      <c r="B863" s="174"/>
      <c r="D863" s="154" t="s">
        <v>323</v>
      </c>
      <c r="E863" s="175" t="s">
        <v>1</v>
      </c>
      <c r="F863" s="176" t="s">
        <v>334</v>
      </c>
      <c r="H863" s="177">
        <v>2</v>
      </c>
      <c r="I863" s="178"/>
      <c r="L863" s="174"/>
      <c r="M863" s="179"/>
      <c r="T863" s="180"/>
      <c r="AT863" s="175" t="s">
        <v>323</v>
      </c>
      <c r="AU863" s="175" t="s">
        <v>88</v>
      </c>
      <c r="AV863" s="15" t="s">
        <v>219</v>
      </c>
      <c r="AW863" s="15" t="s">
        <v>35</v>
      </c>
      <c r="AX863" s="15" t="s">
        <v>21</v>
      </c>
      <c r="AY863" s="175" t="s">
        <v>317</v>
      </c>
    </row>
    <row r="864" spans="2:65" s="1" customFormat="1" ht="24.2" customHeight="1">
      <c r="B864" s="32"/>
      <c r="C864" s="139" t="s">
        <v>1657</v>
      </c>
      <c r="D864" s="139" t="s">
        <v>319</v>
      </c>
      <c r="E864" s="140" t="s">
        <v>1658</v>
      </c>
      <c r="F864" s="141" t="s">
        <v>1659</v>
      </c>
      <c r="G864" s="142" t="s">
        <v>506</v>
      </c>
      <c r="H864" s="143">
        <v>18</v>
      </c>
      <c r="I864" s="144"/>
      <c r="J864" s="145">
        <f>ROUND(I864*H864,1)</f>
        <v>0</v>
      </c>
      <c r="K864" s="146"/>
      <c r="L864" s="32"/>
      <c r="M864" s="147" t="s">
        <v>1</v>
      </c>
      <c r="N864" s="148" t="s">
        <v>44</v>
      </c>
      <c r="P864" s="149">
        <f>O864*H864</f>
        <v>0</v>
      </c>
      <c r="Q864" s="149">
        <v>1.92655</v>
      </c>
      <c r="R864" s="149">
        <f>Q864*H864</f>
        <v>34.6779</v>
      </c>
      <c r="S864" s="149">
        <v>0</v>
      </c>
      <c r="T864" s="150">
        <f>S864*H864</f>
        <v>0</v>
      </c>
      <c r="AR864" s="151" t="s">
        <v>219</v>
      </c>
      <c r="AT864" s="151" t="s">
        <v>319</v>
      </c>
      <c r="AU864" s="151" t="s">
        <v>88</v>
      </c>
      <c r="AY864" s="17" t="s">
        <v>317</v>
      </c>
      <c r="BE864" s="152">
        <f>IF(N864="základní",J864,0)</f>
        <v>0</v>
      </c>
      <c r="BF864" s="152">
        <f>IF(N864="snížená",J864,0)</f>
        <v>0</v>
      </c>
      <c r="BG864" s="152">
        <f>IF(N864="zákl. přenesená",J864,0)</f>
        <v>0</v>
      </c>
      <c r="BH864" s="152">
        <f>IF(N864="sníž. přenesená",J864,0)</f>
        <v>0</v>
      </c>
      <c r="BI864" s="152">
        <f>IF(N864="nulová",J864,0)</f>
        <v>0</v>
      </c>
      <c r="BJ864" s="17" t="s">
        <v>21</v>
      </c>
      <c r="BK864" s="152">
        <f>ROUND(I864*H864,1)</f>
        <v>0</v>
      </c>
      <c r="BL864" s="17" t="s">
        <v>219</v>
      </c>
      <c r="BM864" s="151" t="s">
        <v>1660</v>
      </c>
    </row>
    <row r="865" spans="2:51" s="12" customFormat="1" ht="11.25">
      <c r="B865" s="153"/>
      <c r="D865" s="154" t="s">
        <v>323</v>
      </c>
      <c r="E865" s="155" t="s">
        <v>1</v>
      </c>
      <c r="F865" s="156" t="s">
        <v>1661</v>
      </c>
      <c r="H865" s="155" t="s">
        <v>1</v>
      </c>
      <c r="I865" s="157"/>
      <c r="L865" s="153"/>
      <c r="M865" s="158"/>
      <c r="T865" s="159"/>
      <c r="AT865" s="155" t="s">
        <v>323</v>
      </c>
      <c r="AU865" s="155" t="s">
        <v>88</v>
      </c>
      <c r="AV865" s="12" t="s">
        <v>21</v>
      </c>
      <c r="AW865" s="12" t="s">
        <v>35</v>
      </c>
      <c r="AX865" s="12" t="s">
        <v>79</v>
      </c>
      <c r="AY865" s="155" t="s">
        <v>317</v>
      </c>
    </row>
    <row r="866" spans="2:51" s="13" customFormat="1" ht="11.25">
      <c r="B866" s="160"/>
      <c r="D866" s="154" t="s">
        <v>323</v>
      </c>
      <c r="E866" s="161" t="s">
        <v>1</v>
      </c>
      <c r="F866" s="162" t="s">
        <v>444</v>
      </c>
      <c r="H866" s="163">
        <v>14</v>
      </c>
      <c r="I866" s="164"/>
      <c r="L866" s="160"/>
      <c r="M866" s="165"/>
      <c r="T866" s="166"/>
      <c r="AT866" s="161" t="s">
        <v>323</v>
      </c>
      <c r="AU866" s="161" t="s">
        <v>88</v>
      </c>
      <c r="AV866" s="13" t="s">
        <v>88</v>
      </c>
      <c r="AW866" s="13" t="s">
        <v>35</v>
      </c>
      <c r="AX866" s="13" t="s">
        <v>79</v>
      </c>
      <c r="AY866" s="161" t="s">
        <v>317</v>
      </c>
    </row>
    <row r="867" spans="2:51" s="14" customFormat="1" ht="11.25">
      <c r="B867" s="167"/>
      <c r="D867" s="154" t="s">
        <v>323</v>
      </c>
      <c r="E867" s="168" t="s">
        <v>259</v>
      </c>
      <c r="F867" s="169" t="s">
        <v>333</v>
      </c>
      <c r="H867" s="170">
        <v>14</v>
      </c>
      <c r="I867" s="171"/>
      <c r="L867" s="167"/>
      <c r="M867" s="172"/>
      <c r="T867" s="173"/>
      <c r="AT867" s="168" t="s">
        <v>323</v>
      </c>
      <c r="AU867" s="168" t="s">
        <v>88</v>
      </c>
      <c r="AV867" s="14" t="s">
        <v>190</v>
      </c>
      <c r="AW867" s="14" t="s">
        <v>35</v>
      </c>
      <c r="AX867" s="14" t="s">
        <v>79</v>
      </c>
      <c r="AY867" s="168" t="s">
        <v>317</v>
      </c>
    </row>
    <row r="868" spans="2:51" s="12" customFormat="1" ht="11.25">
      <c r="B868" s="153"/>
      <c r="D868" s="154" t="s">
        <v>323</v>
      </c>
      <c r="E868" s="155" t="s">
        <v>1</v>
      </c>
      <c r="F868" s="156" t="s">
        <v>1662</v>
      </c>
      <c r="H868" s="155" t="s">
        <v>1</v>
      </c>
      <c r="I868" s="157"/>
      <c r="L868" s="153"/>
      <c r="M868" s="158"/>
      <c r="T868" s="159"/>
      <c r="AT868" s="155" t="s">
        <v>323</v>
      </c>
      <c r="AU868" s="155" t="s">
        <v>88</v>
      </c>
      <c r="AV868" s="12" t="s">
        <v>21</v>
      </c>
      <c r="AW868" s="12" t="s">
        <v>35</v>
      </c>
      <c r="AX868" s="12" t="s">
        <v>79</v>
      </c>
      <c r="AY868" s="155" t="s">
        <v>317</v>
      </c>
    </row>
    <row r="869" spans="2:51" s="13" customFormat="1" ht="11.25">
      <c r="B869" s="160"/>
      <c r="D869" s="154" t="s">
        <v>323</v>
      </c>
      <c r="E869" s="161" t="s">
        <v>1</v>
      </c>
      <c r="F869" s="162" t="s">
        <v>219</v>
      </c>
      <c r="H869" s="163">
        <v>4</v>
      </c>
      <c r="I869" s="164"/>
      <c r="L869" s="160"/>
      <c r="M869" s="165"/>
      <c r="T869" s="166"/>
      <c r="AT869" s="161" t="s">
        <v>323</v>
      </c>
      <c r="AU869" s="161" t="s">
        <v>88</v>
      </c>
      <c r="AV869" s="13" t="s">
        <v>88</v>
      </c>
      <c r="AW869" s="13" t="s">
        <v>35</v>
      </c>
      <c r="AX869" s="13" t="s">
        <v>79</v>
      </c>
      <c r="AY869" s="161" t="s">
        <v>317</v>
      </c>
    </row>
    <row r="870" spans="2:51" s="14" customFormat="1" ht="11.25">
      <c r="B870" s="167"/>
      <c r="D870" s="154" t="s">
        <v>323</v>
      </c>
      <c r="E870" s="168" t="s">
        <v>262</v>
      </c>
      <c r="F870" s="169" t="s">
        <v>333</v>
      </c>
      <c r="H870" s="170">
        <v>4</v>
      </c>
      <c r="I870" s="171"/>
      <c r="L870" s="167"/>
      <c r="M870" s="172"/>
      <c r="T870" s="173"/>
      <c r="AT870" s="168" t="s">
        <v>323</v>
      </c>
      <c r="AU870" s="168" t="s">
        <v>88</v>
      </c>
      <c r="AV870" s="14" t="s">
        <v>190</v>
      </c>
      <c r="AW870" s="14" t="s">
        <v>35</v>
      </c>
      <c r="AX870" s="14" t="s">
        <v>79</v>
      </c>
      <c r="AY870" s="168" t="s">
        <v>317</v>
      </c>
    </row>
    <row r="871" spans="2:51" s="15" customFormat="1" ht="11.25">
      <c r="B871" s="174"/>
      <c r="D871" s="154" t="s">
        <v>323</v>
      </c>
      <c r="E871" s="175" t="s">
        <v>1</v>
      </c>
      <c r="F871" s="176" t="s">
        <v>334</v>
      </c>
      <c r="H871" s="177">
        <v>18</v>
      </c>
      <c r="I871" s="178"/>
      <c r="L871" s="174"/>
      <c r="M871" s="179"/>
      <c r="T871" s="180"/>
      <c r="AT871" s="175" t="s">
        <v>323</v>
      </c>
      <c r="AU871" s="175" t="s">
        <v>88</v>
      </c>
      <c r="AV871" s="15" t="s">
        <v>219</v>
      </c>
      <c r="AW871" s="15" t="s">
        <v>35</v>
      </c>
      <c r="AX871" s="15" t="s">
        <v>21</v>
      </c>
      <c r="AY871" s="175" t="s">
        <v>317</v>
      </c>
    </row>
    <row r="872" spans="2:65" s="1" customFormat="1" ht="24.2" customHeight="1">
      <c r="B872" s="32"/>
      <c r="C872" s="139" t="s">
        <v>1663</v>
      </c>
      <c r="D872" s="139" t="s">
        <v>319</v>
      </c>
      <c r="E872" s="140" t="s">
        <v>1664</v>
      </c>
      <c r="F872" s="141" t="s">
        <v>1665</v>
      </c>
      <c r="G872" s="142" t="s">
        <v>506</v>
      </c>
      <c r="H872" s="143">
        <v>6</v>
      </c>
      <c r="I872" s="144"/>
      <c r="J872" s="145">
        <f>ROUND(I872*H872,1)</f>
        <v>0</v>
      </c>
      <c r="K872" s="146"/>
      <c r="L872" s="32"/>
      <c r="M872" s="147" t="s">
        <v>1</v>
      </c>
      <c r="N872" s="148" t="s">
        <v>44</v>
      </c>
      <c r="P872" s="149">
        <f>O872*H872</f>
        <v>0</v>
      </c>
      <c r="Q872" s="149">
        <v>0.01019</v>
      </c>
      <c r="R872" s="149">
        <f>Q872*H872</f>
        <v>0.06114</v>
      </c>
      <c r="S872" s="149">
        <v>0</v>
      </c>
      <c r="T872" s="150">
        <f>S872*H872</f>
        <v>0</v>
      </c>
      <c r="AR872" s="151" t="s">
        <v>219</v>
      </c>
      <c r="AT872" s="151" t="s">
        <v>319</v>
      </c>
      <c r="AU872" s="151" t="s">
        <v>88</v>
      </c>
      <c r="AY872" s="17" t="s">
        <v>317</v>
      </c>
      <c r="BE872" s="152">
        <f>IF(N872="základní",J872,0)</f>
        <v>0</v>
      </c>
      <c r="BF872" s="152">
        <f>IF(N872="snížená",J872,0)</f>
        <v>0</v>
      </c>
      <c r="BG872" s="152">
        <f>IF(N872="zákl. přenesená",J872,0)</f>
        <v>0</v>
      </c>
      <c r="BH872" s="152">
        <f>IF(N872="sníž. přenesená",J872,0)</f>
        <v>0</v>
      </c>
      <c r="BI872" s="152">
        <f>IF(N872="nulová",J872,0)</f>
        <v>0</v>
      </c>
      <c r="BJ872" s="17" t="s">
        <v>21</v>
      </c>
      <c r="BK872" s="152">
        <f>ROUND(I872*H872,1)</f>
        <v>0</v>
      </c>
      <c r="BL872" s="17" t="s">
        <v>219</v>
      </c>
      <c r="BM872" s="151" t="s">
        <v>1666</v>
      </c>
    </row>
    <row r="873" spans="2:51" s="12" customFormat="1" ht="11.25">
      <c r="B873" s="153"/>
      <c r="D873" s="154" t="s">
        <v>323</v>
      </c>
      <c r="E873" s="155" t="s">
        <v>1</v>
      </c>
      <c r="F873" s="156" t="s">
        <v>1667</v>
      </c>
      <c r="H873" s="155" t="s">
        <v>1</v>
      </c>
      <c r="I873" s="157"/>
      <c r="L873" s="153"/>
      <c r="M873" s="158"/>
      <c r="T873" s="159"/>
      <c r="AT873" s="155" t="s">
        <v>323</v>
      </c>
      <c r="AU873" s="155" t="s">
        <v>88</v>
      </c>
      <c r="AV873" s="12" t="s">
        <v>21</v>
      </c>
      <c r="AW873" s="12" t="s">
        <v>35</v>
      </c>
      <c r="AX873" s="12" t="s">
        <v>79</v>
      </c>
      <c r="AY873" s="155" t="s">
        <v>317</v>
      </c>
    </row>
    <row r="874" spans="2:51" s="13" customFormat="1" ht="11.25">
      <c r="B874" s="160"/>
      <c r="D874" s="154" t="s">
        <v>323</v>
      </c>
      <c r="E874" s="161" t="s">
        <v>1</v>
      </c>
      <c r="F874" s="162" t="s">
        <v>1155</v>
      </c>
      <c r="H874" s="163">
        <v>6</v>
      </c>
      <c r="I874" s="164"/>
      <c r="L874" s="160"/>
      <c r="M874" s="165"/>
      <c r="T874" s="166"/>
      <c r="AT874" s="161" t="s">
        <v>323</v>
      </c>
      <c r="AU874" s="161" t="s">
        <v>88</v>
      </c>
      <c r="AV874" s="13" t="s">
        <v>88</v>
      </c>
      <c r="AW874" s="13" t="s">
        <v>35</v>
      </c>
      <c r="AX874" s="13" t="s">
        <v>79</v>
      </c>
      <c r="AY874" s="161" t="s">
        <v>317</v>
      </c>
    </row>
    <row r="875" spans="2:51" s="15" customFormat="1" ht="11.25">
      <c r="B875" s="174"/>
      <c r="D875" s="154" t="s">
        <v>323</v>
      </c>
      <c r="E875" s="175" t="s">
        <v>1</v>
      </c>
      <c r="F875" s="176" t="s">
        <v>334</v>
      </c>
      <c r="H875" s="177">
        <v>6</v>
      </c>
      <c r="I875" s="178"/>
      <c r="L875" s="174"/>
      <c r="M875" s="179"/>
      <c r="T875" s="180"/>
      <c r="AT875" s="175" t="s">
        <v>323</v>
      </c>
      <c r="AU875" s="175" t="s">
        <v>88</v>
      </c>
      <c r="AV875" s="15" t="s">
        <v>219</v>
      </c>
      <c r="AW875" s="15" t="s">
        <v>35</v>
      </c>
      <c r="AX875" s="15" t="s">
        <v>21</v>
      </c>
      <c r="AY875" s="175" t="s">
        <v>317</v>
      </c>
    </row>
    <row r="876" spans="2:65" s="1" customFormat="1" ht="24.2" customHeight="1">
      <c r="B876" s="32"/>
      <c r="C876" s="181" t="s">
        <v>1668</v>
      </c>
      <c r="D876" s="181" t="s">
        <v>574</v>
      </c>
      <c r="E876" s="182" t="s">
        <v>1669</v>
      </c>
      <c r="F876" s="183" t="s">
        <v>1670</v>
      </c>
      <c r="G876" s="184" t="s">
        <v>506</v>
      </c>
      <c r="H876" s="185">
        <v>18</v>
      </c>
      <c r="I876" s="186"/>
      <c r="J876" s="187">
        <f>ROUND(I876*H876,1)</f>
        <v>0</v>
      </c>
      <c r="K876" s="188"/>
      <c r="L876" s="189"/>
      <c r="M876" s="190" t="s">
        <v>1</v>
      </c>
      <c r="N876" s="191" t="s">
        <v>44</v>
      </c>
      <c r="P876" s="149">
        <f>O876*H876</f>
        <v>0</v>
      </c>
      <c r="Q876" s="149">
        <v>1.363</v>
      </c>
      <c r="R876" s="149">
        <f>Q876*H876</f>
        <v>24.534</v>
      </c>
      <c r="S876" s="149">
        <v>0</v>
      </c>
      <c r="T876" s="150">
        <f>S876*H876</f>
        <v>0</v>
      </c>
      <c r="AR876" s="151" t="s">
        <v>252</v>
      </c>
      <c r="AT876" s="151" t="s">
        <v>574</v>
      </c>
      <c r="AU876" s="151" t="s">
        <v>88</v>
      </c>
      <c r="AY876" s="17" t="s">
        <v>317</v>
      </c>
      <c r="BE876" s="152">
        <f>IF(N876="základní",J876,0)</f>
        <v>0</v>
      </c>
      <c r="BF876" s="152">
        <f>IF(N876="snížená",J876,0)</f>
        <v>0</v>
      </c>
      <c r="BG876" s="152">
        <f>IF(N876="zákl. přenesená",J876,0)</f>
        <v>0</v>
      </c>
      <c r="BH876" s="152">
        <f>IF(N876="sníž. přenesená",J876,0)</f>
        <v>0</v>
      </c>
      <c r="BI876" s="152">
        <f>IF(N876="nulová",J876,0)</f>
        <v>0</v>
      </c>
      <c r="BJ876" s="17" t="s">
        <v>21</v>
      </c>
      <c r="BK876" s="152">
        <f>ROUND(I876*H876,1)</f>
        <v>0</v>
      </c>
      <c r="BL876" s="17" t="s">
        <v>219</v>
      </c>
      <c r="BM876" s="151" t="s">
        <v>1671</v>
      </c>
    </row>
    <row r="877" spans="2:51" s="13" customFormat="1" ht="11.25">
      <c r="B877" s="160"/>
      <c r="D877" s="154" t="s">
        <v>323</v>
      </c>
      <c r="E877" s="161" t="s">
        <v>1</v>
      </c>
      <c r="F877" s="162" t="s">
        <v>837</v>
      </c>
      <c r="H877" s="163">
        <v>18</v>
      </c>
      <c r="I877" s="164"/>
      <c r="L877" s="160"/>
      <c r="M877" s="165"/>
      <c r="T877" s="166"/>
      <c r="AT877" s="161" t="s">
        <v>323</v>
      </c>
      <c r="AU877" s="161" t="s">
        <v>88</v>
      </c>
      <c r="AV877" s="13" t="s">
        <v>88</v>
      </c>
      <c r="AW877" s="13" t="s">
        <v>35</v>
      </c>
      <c r="AX877" s="13" t="s">
        <v>79</v>
      </c>
      <c r="AY877" s="161" t="s">
        <v>317</v>
      </c>
    </row>
    <row r="878" spans="2:51" s="15" customFormat="1" ht="11.25">
      <c r="B878" s="174"/>
      <c r="D878" s="154" t="s">
        <v>323</v>
      </c>
      <c r="E878" s="175" t="s">
        <v>1</v>
      </c>
      <c r="F878" s="176" t="s">
        <v>334</v>
      </c>
      <c r="H878" s="177">
        <v>18</v>
      </c>
      <c r="I878" s="178"/>
      <c r="L878" s="174"/>
      <c r="M878" s="179"/>
      <c r="T878" s="180"/>
      <c r="AT878" s="175" t="s">
        <v>323</v>
      </c>
      <c r="AU878" s="175" t="s">
        <v>88</v>
      </c>
      <c r="AV878" s="15" t="s">
        <v>219</v>
      </c>
      <c r="AW878" s="15" t="s">
        <v>35</v>
      </c>
      <c r="AX878" s="15" t="s">
        <v>21</v>
      </c>
      <c r="AY878" s="175" t="s">
        <v>317</v>
      </c>
    </row>
    <row r="879" spans="2:65" s="1" customFormat="1" ht="16.5" customHeight="1">
      <c r="B879" s="32"/>
      <c r="C879" s="181" t="s">
        <v>1672</v>
      </c>
      <c r="D879" s="181" t="s">
        <v>574</v>
      </c>
      <c r="E879" s="182" t="s">
        <v>822</v>
      </c>
      <c r="F879" s="183" t="s">
        <v>823</v>
      </c>
      <c r="G879" s="184" t="s">
        <v>506</v>
      </c>
      <c r="H879" s="185">
        <v>4</v>
      </c>
      <c r="I879" s="186"/>
      <c r="J879" s="187">
        <f>ROUND(I879*H879,1)</f>
        <v>0</v>
      </c>
      <c r="K879" s="188"/>
      <c r="L879" s="189"/>
      <c r="M879" s="190" t="s">
        <v>1</v>
      </c>
      <c r="N879" s="191" t="s">
        <v>44</v>
      </c>
      <c r="P879" s="149">
        <f>O879*H879</f>
        <v>0</v>
      </c>
      <c r="Q879" s="149">
        <v>0.254</v>
      </c>
      <c r="R879" s="149">
        <f>Q879*H879</f>
        <v>1.016</v>
      </c>
      <c r="S879" s="149">
        <v>0</v>
      </c>
      <c r="T879" s="150">
        <f>S879*H879</f>
        <v>0</v>
      </c>
      <c r="AR879" s="151" t="s">
        <v>252</v>
      </c>
      <c r="AT879" s="151" t="s">
        <v>574</v>
      </c>
      <c r="AU879" s="151" t="s">
        <v>88</v>
      </c>
      <c r="AY879" s="17" t="s">
        <v>317</v>
      </c>
      <c r="BE879" s="152">
        <f>IF(N879="základní",J879,0)</f>
        <v>0</v>
      </c>
      <c r="BF879" s="152">
        <f>IF(N879="snížená",J879,0)</f>
        <v>0</v>
      </c>
      <c r="BG879" s="152">
        <f>IF(N879="zákl. přenesená",J879,0)</f>
        <v>0</v>
      </c>
      <c r="BH879" s="152">
        <f>IF(N879="sníž. přenesená",J879,0)</f>
        <v>0</v>
      </c>
      <c r="BI879" s="152">
        <f>IF(N879="nulová",J879,0)</f>
        <v>0</v>
      </c>
      <c r="BJ879" s="17" t="s">
        <v>21</v>
      </c>
      <c r="BK879" s="152">
        <f>ROUND(I879*H879,1)</f>
        <v>0</v>
      </c>
      <c r="BL879" s="17" t="s">
        <v>219</v>
      </c>
      <c r="BM879" s="151" t="s">
        <v>1673</v>
      </c>
    </row>
    <row r="880" spans="2:51" s="13" customFormat="1" ht="11.25">
      <c r="B880" s="160"/>
      <c r="D880" s="154" t="s">
        <v>323</v>
      </c>
      <c r="E880" s="161" t="s">
        <v>1</v>
      </c>
      <c r="F880" s="162" t="s">
        <v>262</v>
      </c>
      <c r="H880" s="163">
        <v>4</v>
      </c>
      <c r="I880" s="164"/>
      <c r="L880" s="160"/>
      <c r="M880" s="165"/>
      <c r="T880" s="166"/>
      <c r="AT880" s="161" t="s">
        <v>323</v>
      </c>
      <c r="AU880" s="161" t="s">
        <v>88</v>
      </c>
      <c r="AV880" s="13" t="s">
        <v>88</v>
      </c>
      <c r="AW880" s="13" t="s">
        <v>35</v>
      </c>
      <c r="AX880" s="13" t="s">
        <v>79</v>
      </c>
      <c r="AY880" s="161" t="s">
        <v>317</v>
      </c>
    </row>
    <row r="881" spans="2:51" s="15" customFormat="1" ht="11.25">
      <c r="B881" s="174"/>
      <c r="D881" s="154" t="s">
        <v>323</v>
      </c>
      <c r="E881" s="175" t="s">
        <v>1</v>
      </c>
      <c r="F881" s="176" t="s">
        <v>334</v>
      </c>
      <c r="H881" s="177">
        <v>4</v>
      </c>
      <c r="I881" s="178"/>
      <c r="L881" s="174"/>
      <c r="M881" s="179"/>
      <c r="T881" s="180"/>
      <c r="AT881" s="175" t="s">
        <v>323</v>
      </c>
      <c r="AU881" s="175" t="s">
        <v>88</v>
      </c>
      <c r="AV881" s="15" t="s">
        <v>219</v>
      </c>
      <c r="AW881" s="15" t="s">
        <v>35</v>
      </c>
      <c r="AX881" s="15" t="s">
        <v>21</v>
      </c>
      <c r="AY881" s="175" t="s">
        <v>317</v>
      </c>
    </row>
    <row r="882" spans="2:65" s="1" customFormat="1" ht="21.75" customHeight="1">
      <c r="B882" s="32"/>
      <c r="C882" s="181" t="s">
        <v>1674</v>
      </c>
      <c r="D882" s="181" t="s">
        <v>574</v>
      </c>
      <c r="E882" s="182" t="s">
        <v>826</v>
      </c>
      <c r="F882" s="183" t="s">
        <v>827</v>
      </c>
      <c r="G882" s="184" t="s">
        <v>506</v>
      </c>
      <c r="H882" s="185">
        <v>20</v>
      </c>
      <c r="I882" s="186"/>
      <c r="J882" s="187">
        <f>ROUND(I882*H882,1)</f>
        <v>0</v>
      </c>
      <c r="K882" s="188"/>
      <c r="L882" s="189"/>
      <c r="M882" s="190" t="s">
        <v>1</v>
      </c>
      <c r="N882" s="191" t="s">
        <v>44</v>
      </c>
      <c r="P882" s="149">
        <f>O882*H882</f>
        <v>0</v>
      </c>
      <c r="Q882" s="149">
        <v>0.506</v>
      </c>
      <c r="R882" s="149">
        <f>Q882*H882</f>
        <v>10.120000000000001</v>
      </c>
      <c r="S882" s="149">
        <v>0</v>
      </c>
      <c r="T882" s="150">
        <f>S882*H882</f>
        <v>0</v>
      </c>
      <c r="AR882" s="151" t="s">
        <v>252</v>
      </c>
      <c r="AT882" s="151" t="s">
        <v>574</v>
      </c>
      <c r="AU882" s="151" t="s">
        <v>88</v>
      </c>
      <c r="AY882" s="17" t="s">
        <v>317</v>
      </c>
      <c r="BE882" s="152">
        <f>IF(N882="základní",J882,0)</f>
        <v>0</v>
      </c>
      <c r="BF882" s="152">
        <f>IF(N882="snížená",J882,0)</f>
        <v>0</v>
      </c>
      <c r="BG882" s="152">
        <f>IF(N882="zákl. přenesená",J882,0)</f>
        <v>0</v>
      </c>
      <c r="BH882" s="152">
        <f>IF(N882="sníž. přenesená",J882,0)</f>
        <v>0</v>
      </c>
      <c r="BI882" s="152">
        <f>IF(N882="nulová",J882,0)</f>
        <v>0</v>
      </c>
      <c r="BJ882" s="17" t="s">
        <v>21</v>
      </c>
      <c r="BK882" s="152">
        <f>ROUND(I882*H882,1)</f>
        <v>0</v>
      </c>
      <c r="BL882" s="17" t="s">
        <v>219</v>
      </c>
      <c r="BM882" s="151" t="s">
        <v>828</v>
      </c>
    </row>
    <row r="883" spans="2:51" s="13" customFormat="1" ht="11.25">
      <c r="B883" s="160"/>
      <c r="D883" s="154" t="s">
        <v>323</v>
      </c>
      <c r="E883" s="161" t="s">
        <v>1</v>
      </c>
      <c r="F883" s="162" t="s">
        <v>259</v>
      </c>
      <c r="H883" s="163">
        <v>14</v>
      </c>
      <c r="I883" s="164"/>
      <c r="L883" s="160"/>
      <c r="M883" s="165"/>
      <c r="T883" s="166"/>
      <c r="AT883" s="161" t="s">
        <v>323</v>
      </c>
      <c r="AU883" s="161" t="s">
        <v>88</v>
      </c>
      <c r="AV883" s="13" t="s">
        <v>88</v>
      </c>
      <c r="AW883" s="13" t="s">
        <v>35</v>
      </c>
      <c r="AX883" s="13" t="s">
        <v>79</v>
      </c>
      <c r="AY883" s="161" t="s">
        <v>317</v>
      </c>
    </row>
    <row r="884" spans="2:51" s="12" customFormat="1" ht="11.25">
      <c r="B884" s="153"/>
      <c r="D884" s="154" t="s">
        <v>323</v>
      </c>
      <c r="E884" s="155" t="s">
        <v>1</v>
      </c>
      <c r="F884" s="156" t="s">
        <v>1675</v>
      </c>
      <c r="H884" s="155" t="s">
        <v>1</v>
      </c>
      <c r="I884" s="157"/>
      <c r="L884" s="153"/>
      <c r="M884" s="158"/>
      <c r="T884" s="159"/>
      <c r="AT884" s="155" t="s">
        <v>323</v>
      </c>
      <c r="AU884" s="155" t="s">
        <v>88</v>
      </c>
      <c r="AV884" s="12" t="s">
        <v>21</v>
      </c>
      <c r="AW884" s="12" t="s">
        <v>35</v>
      </c>
      <c r="AX884" s="12" t="s">
        <v>79</v>
      </c>
      <c r="AY884" s="155" t="s">
        <v>317</v>
      </c>
    </row>
    <row r="885" spans="2:51" s="13" customFormat="1" ht="11.25">
      <c r="B885" s="160"/>
      <c r="D885" s="154" t="s">
        <v>323</v>
      </c>
      <c r="E885" s="161" t="s">
        <v>1</v>
      </c>
      <c r="F885" s="162" t="s">
        <v>1155</v>
      </c>
      <c r="H885" s="163">
        <v>6</v>
      </c>
      <c r="I885" s="164"/>
      <c r="L885" s="160"/>
      <c r="M885" s="165"/>
      <c r="T885" s="166"/>
      <c r="AT885" s="161" t="s">
        <v>323</v>
      </c>
      <c r="AU885" s="161" t="s">
        <v>88</v>
      </c>
      <c r="AV885" s="13" t="s">
        <v>88</v>
      </c>
      <c r="AW885" s="13" t="s">
        <v>35</v>
      </c>
      <c r="AX885" s="13" t="s">
        <v>79</v>
      </c>
      <c r="AY885" s="161" t="s">
        <v>317</v>
      </c>
    </row>
    <row r="886" spans="2:51" s="15" customFormat="1" ht="11.25">
      <c r="B886" s="174"/>
      <c r="D886" s="154" t="s">
        <v>323</v>
      </c>
      <c r="E886" s="175" t="s">
        <v>253</v>
      </c>
      <c r="F886" s="176" t="s">
        <v>334</v>
      </c>
      <c r="H886" s="177">
        <v>20</v>
      </c>
      <c r="I886" s="178"/>
      <c r="L886" s="174"/>
      <c r="M886" s="179"/>
      <c r="T886" s="180"/>
      <c r="AT886" s="175" t="s">
        <v>323</v>
      </c>
      <c r="AU886" s="175" t="s">
        <v>88</v>
      </c>
      <c r="AV886" s="15" t="s">
        <v>219</v>
      </c>
      <c r="AW886" s="15" t="s">
        <v>35</v>
      </c>
      <c r="AX886" s="15" t="s">
        <v>21</v>
      </c>
      <c r="AY886" s="175" t="s">
        <v>317</v>
      </c>
    </row>
    <row r="887" spans="2:65" s="1" customFormat="1" ht="21.75" customHeight="1">
      <c r="B887" s="32"/>
      <c r="C887" s="181" t="s">
        <v>1676</v>
      </c>
      <c r="D887" s="181" t="s">
        <v>574</v>
      </c>
      <c r="E887" s="182" t="s">
        <v>830</v>
      </c>
      <c r="F887" s="183" t="s">
        <v>1677</v>
      </c>
      <c r="G887" s="184" t="s">
        <v>506</v>
      </c>
      <c r="H887" s="185">
        <v>18</v>
      </c>
      <c r="I887" s="186"/>
      <c r="J887" s="187">
        <f>ROUND(I887*H887,1)</f>
        <v>0</v>
      </c>
      <c r="K887" s="188"/>
      <c r="L887" s="189"/>
      <c r="M887" s="190" t="s">
        <v>1</v>
      </c>
      <c r="N887" s="191" t="s">
        <v>44</v>
      </c>
      <c r="P887" s="149">
        <f>O887*H887</f>
        <v>0</v>
      </c>
      <c r="Q887" s="149">
        <v>1.013</v>
      </c>
      <c r="R887" s="149">
        <f>Q887*H887</f>
        <v>18.233999999999998</v>
      </c>
      <c r="S887" s="149">
        <v>0</v>
      </c>
      <c r="T887" s="150">
        <f>S887*H887</f>
        <v>0</v>
      </c>
      <c r="AR887" s="151" t="s">
        <v>252</v>
      </c>
      <c r="AT887" s="151" t="s">
        <v>574</v>
      </c>
      <c r="AU887" s="151" t="s">
        <v>88</v>
      </c>
      <c r="AY887" s="17" t="s">
        <v>317</v>
      </c>
      <c r="BE887" s="152">
        <f>IF(N887="základní",J887,0)</f>
        <v>0</v>
      </c>
      <c r="BF887" s="152">
        <f>IF(N887="snížená",J887,0)</f>
        <v>0</v>
      </c>
      <c r="BG887" s="152">
        <f>IF(N887="zákl. přenesená",J887,0)</f>
        <v>0</v>
      </c>
      <c r="BH887" s="152">
        <f>IF(N887="sníž. přenesená",J887,0)</f>
        <v>0</v>
      </c>
      <c r="BI887" s="152">
        <f>IF(N887="nulová",J887,0)</f>
        <v>0</v>
      </c>
      <c r="BJ887" s="17" t="s">
        <v>21</v>
      </c>
      <c r="BK887" s="152">
        <f>ROUND(I887*H887,1)</f>
        <v>0</v>
      </c>
      <c r="BL887" s="17" t="s">
        <v>219</v>
      </c>
      <c r="BM887" s="151" t="s">
        <v>832</v>
      </c>
    </row>
    <row r="888" spans="2:51" s="13" customFormat="1" ht="11.25">
      <c r="B888" s="160"/>
      <c r="D888" s="154" t="s">
        <v>323</v>
      </c>
      <c r="E888" s="161" t="s">
        <v>1</v>
      </c>
      <c r="F888" s="162" t="s">
        <v>837</v>
      </c>
      <c r="H888" s="163">
        <v>18</v>
      </c>
      <c r="I888" s="164"/>
      <c r="L888" s="160"/>
      <c r="M888" s="165"/>
      <c r="T888" s="166"/>
      <c r="AT888" s="161" t="s">
        <v>323</v>
      </c>
      <c r="AU888" s="161" t="s">
        <v>88</v>
      </c>
      <c r="AV888" s="13" t="s">
        <v>88</v>
      </c>
      <c r="AW888" s="13" t="s">
        <v>35</v>
      </c>
      <c r="AX888" s="13" t="s">
        <v>79</v>
      </c>
      <c r="AY888" s="161" t="s">
        <v>317</v>
      </c>
    </row>
    <row r="889" spans="2:51" s="15" customFormat="1" ht="11.25">
      <c r="B889" s="174"/>
      <c r="D889" s="154" t="s">
        <v>323</v>
      </c>
      <c r="E889" s="175" t="s">
        <v>256</v>
      </c>
      <c r="F889" s="176" t="s">
        <v>334</v>
      </c>
      <c r="H889" s="177">
        <v>18</v>
      </c>
      <c r="I889" s="178"/>
      <c r="L889" s="174"/>
      <c r="M889" s="179"/>
      <c r="T889" s="180"/>
      <c r="AT889" s="175" t="s">
        <v>323</v>
      </c>
      <c r="AU889" s="175" t="s">
        <v>88</v>
      </c>
      <c r="AV889" s="15" t="s">
        <v>219</v>
      </c>
      <c r="AW889" s="15" t="s">
        <v>35</v>
      </c>
      <c r="AX889" s="15" t="s">
        <v>21</v>
      </c>
      <c r="AY889" s="175" t="s">
        <v>317</v>
      </c>
    </row>
    <row r="890" spans="2:65" s="1" customFormat="1" ht="24.2" customHeight="1">
      <c r="B890" s="32"/>
      <c r="C890" s="181" t="s">
        <v>1678</v>
      </c>
      <c r="D890" s="181" t="s">
        <v>574</v>
      </c>
      <c r="E890" s="182" t="s">
        <v>1679</v>
      </c>
      <c r="F890" s="183" t="s">
        <v>1680</v>
      </c>
      <c r="G890" s="184" t="s">
        <v>506</v>
      </c>
      <c r="H890" s="185">
        <v>18</v>
      </c>
      <c r="I890" s="186"/>
      <c r="J890" s="187">
        <f>ROUND(I890*H890,1)</f>
        <v>0</v>
      </c>
      <c r="K890" s="188"/>
      <c r="L890" s="189"/>
      <c r="M890" s="190" t="s">
        <v>1</v>
      </c>
      <c r="N890" s="191" t="s">
        <v>44</v>
      </c>
      <c r="P890" s="149">
        <f>O890*H890</f>
        <v>0</v>
      </c>
      <c r="Q890" s="149">
        <v>0.521</v>
      </c>
      <c r="R890" s="149">
        <f>Q890*H890</f>
        <v>9.378</v>
      </c>
      <c r="S890" s="149">
        <v>0</v>
      </c>
      <c r="T890" s="150">
        <f>S890*H890</f>
        <v>0</v>
      </c>
      <c r="AR890" s="151" t="s">
        <v>252</v>
      </c>
      <c r="AT890" s="151" t="s">
        <v>574</v>
      </c>
      <c r="AU890" s="151" t="s">
        <v>88</v>
      </c>
      <c r="AY890" s="17" t="s">
        <v>317</v>
      </c>
      <c r="BE890" s="152">
        <f>IF(N890="základní",J890,0)</f>
        <v>0</v>
      </c>
      <c r="BF890" s="152">
        <f>IF(N890="snížená",J890,0)</f>
        <v>0</v>
      </c>
      <c r="BG890" s="152">
        <f>IF(N890="zákl. přenesená",J890,0)</f>
        <v>0</v>
      </c>
      <c r="BH890" s="152">
        <f>IF(N890="sníž. přenesená",J890,0)</f>
        <v>0</v>
      </c>
      <c r="BI890" s="152">
        <f>IF(N890="nulová",J890,0)</f>
        <v>0</v>
      </c>
      <c r="BJ890" s="17" t="s">
        <v>21</v>
      </c>
      <c r="BK890" s="152">
        <f>ROUND(I890*H890,1)</f>
        <v>0</v>
      </c>
      <c r="BL890" s="17" t="s">
        <v>219</v>
      </c>
      <c r="BM890" s="151" t="s">
        <v>1681</v>
      </c>
    </row>
    <row r="891" spans="2:51" s="13" customFormat="1" ht="11.25">
      <c r="B891" s="160"/>
      <c r="D891" s="154" t="s">
        <v>323</v>
      </c>
      <c r="E891" s="161" t="s">
        <v>1</v>
      </c>
      <c r="F891" s="162" t="s">
        <v>837</v>
      </c>
      <c r="H891" s="163">
        <v>18</v>
      </c>
      <c r="I891" s="164"/>
      <c r="L891" s="160"/>
      <c r="M891" s="165"/>
      <c r="T891" s="166"/>
      <c r="AT891" s="161" t="s">
        <v>323</v>
      </c>
      <c r="AU891" s="161" t="s">
        <v>88</v>
      </c>
      <c r="AV891" s="13" t="s">
        <v>88</v>
      </c>
      <c r="AW891" s="13" t="s">
        <v>35</v>
      </c>
      <c r="AX891" s="13" t="s">
        <v>79</v>
      </c>
      <c r="AY891" s="161" t="s">
        <v>317</v>
      </c>
    </row>
    <row r="892" spans="2:51" s="15" customFormat="1" ht="11.25">
      <c r="B892" s="174"/>
      <c r="D892" s="154" t="s">
        <v>323</v>
      </c>
      <c r="E892" s="175" t="s">
        <v>1</v>
      </c>
      <c r="F892" s="176" t="s">
        <v>334</v>
      </c>
      <c r="H892" s="177">
        <v>18</v>
      </c>
      <c r="I892" s="178"/>
      <c r="L892" s="174"/>
      <c r="M892" s="179"/>
      <c r="T892" s="180"/>
      <c r="AT892" s="175" t="s">
        <v>323</v>
      </c>
      <c r="AU892" s="175" t="s">
        <v>88</v>
      </c>
      <c r="AV892" s="15" t="s">
        <v>219</v>
      </c>
      <c r="AW892" s="15" t="s">
        <v>35</v>
      </c>
      <c r="AX892" s="15" t="s">
        <v>21</v>
      </c>
      <c r="AY892" s="175" t="s">
        <v>317</v>
      </c>
    </row>
    <row r="893" spans="2:65" s="1" customFormat="1" ht="24.2" customHeight="1">
      <c r="B893" s="32"/>
      <c r="C893" s="181" t="s">
        <v>1682</v>
      </c>
      <c r="D893" s="181" t="s">
        <v>574</v>
      </c>
      <c r="E893" s="182" t="s">
        <v>839</v>
      </c>
      <c r="F893" s="183" t="s">
        <v>840</v>
      </c>
      <c r="G893" s="184" t="s">
        <v>506</v>
      </c>
      <c r="H893" s="185">
        <v>50</v>
      </c>
      <c r="I893" s="186"/>
      <c r="J893" s="187">
        <f>ROUND(I893*H893,1)</f>
        <v>0</v>
      </c>
      <c r="K893" s="188"/>
      <c r="L893" s="189"/>
      <c r="M893" s="190" t="s">
        <v>1</v>
      </c>
      <c r="N893" s="191" t="s">
        <v>44</v>
      </c>
      <c r="P893" s="149">
        <f>O893*H893</f>
        <v>0</v>
      </c>
      <c r="Q893" s="149">
        <v>0.002</v>
      </c>
      <c r="R893" s="149">
        <f>Q893*H893</f>
        <v>0.1</v>
      </c>
      <c r="S893" s="149">
        <v>0</v>
      </c>
      <c r="T893" s="150">
        <f>S893*H893</f>
        <v>0</v>
      </c>
      <c r="AR893" s="151" t="s">
        <v>252</v>
      </c>
      <c r="AT893" s="151" t="s">
        <v>574</v>
      </c>
      <c r="AU893" s="151" t="s">
        <v>88</v>
      </c>
      <c r="AY893" s="17" t="s">
        <v>317</v>
      </c>
      <c r="BE893" s="152">
        <f>IF(N893="základní",J893,0)</f>
        <v>0</v>
      </c>
      <c r="BF893" s="152">
        <f>IF(N893="snížená",J893,0)</f>
        <v>0</v>
      </c>
      <c r="BG893" s="152">
        <f>IF(N893="zákl. přenesená",J893,0)</f>
        <v>0</v>
      </c>
      <c r="BH893" s="152">
        <f>IF(N893="sníž. přenesená",J893,0)</f>
        <v>0</v>
      </c>
      <c r="BI893" s="152">
        <f>IF(N893="nulová",J893,0)</f>
        <v>0</v>
      </c>
      <c r="BJ893" s="17" t="s">
        <v>21</v>
      </c>
      <c r="BK893" s="152">
        <f>ROUND(I893*H893,1)</f>
        <v>0</v>
      </c>
      <c r="BL893" s="17" t="s">
        <v>219</v>
      </c>
      <c r="BM893" s="151" t="s">
        <v>841</v>
      </c>
    </row>
    <row r="894" spans="2:51" s="13" customFormat="1" ht="11.25">
      <c r="B894" s="160"/>
      <c r="D894" s="154" t="s">
        <v>323</v>
      </c>
      <c r="E894" s="161" t="s">
        <v>1</v>
      </c>
      <c r="F894" s="162" t="s">
        <v>837</v>
      </c>
      <c r="H894" s="163">
        <v>18</v>
      </c>
      <c r="I894" s="164"/>
      <c r="L894" s="160"/>
      <c r="M894" s="165"/>
      <c r="T894" s="166"/>
      <c r="AT894" s="161" t="s">
        <v>323</v>
      </c>
      <c r="AU894" s="161" t="s">
        <v>88</v>
      </c>
      <c r="AV894" s="13" t="s">
        <v>88</v>
      </c>
      <c r="AW894" s="13" t="s">
        <v>35</v>
      </c>
      <c r="AX894" s="13" t="s">
        <v>79</v>
      </c>
      <c r="AY894" s="161" t="s">
        <v>317</v>
      </c>
    </row>
    <row r="895" spans="2:51" s="13" customFormat="1" ht="11.25">
      <c r="B895" s="160"/>
      <c r="D895" s="154" t="s">
        <v>323</v>
      </c>
      <c r="E895" s="161" t="s">
        <v>1</v>
      </c>
      <c r="F895" s="162" t="s">
        <v>1683</v>
      </c>
      <c r="H895" s="163">
        <v>38</v>
      </c>
      <c r="I895" s="164"/>
      <c r="L895" s="160"/>
      <c r="M895" s="165"/>
      <c r="T895" s="166"/>
      <c r="AT895" s="161" t="s">
        <v>323</v>
      </c>
      <c r="AU895" s="161" t="s">
        <v>88</v>
      </c>
      <c r="AV895" s="13" t="s">
        <v>88</v>
      </c>
      <c r="AW895" s="13" t="s">
        <v>35</v>
      </c>
      <c r="AX895" s="13" t="s">
        <v>79</v>
      </c>
      <c r="AY895" s="161" t="s">
        <v>317</v>
      </c>
    </row>
    <row r="896" spans="2:51" s="12" customFormat="1" ht="11.25">
      <c r="B896" s="153"/>
      <c r="D896" s="154" t="s">
        <v>323</v>
      </c>
      <c r="E896" s="155" t="s">
        <v>1</v>
      </c>
      <c r="F896" s="156" t="s">
        <v>1684</v>
      </c>
      <c r="H896" s="155" t="s">
        <v>1</v>
      </c>
      <c r="I896" s="157"/>
      <c r="L896" s="153"/>
      <c r="M896" s="158"/>
      <c r="T896" s="159"/>
      <c r="AT896" s="155" t="s">
        <v>323</v>
      </c>
      <c r="AU896" s="155" t="s">
        <v>88</v>
      </c>
      <c r="AV896" s="12" t="s">
        <v>21</v>
      </c>
      <c r="AW896" s="12" t="s">
        <v>35</v>
      </c>
      <c r="AX896" s="12" t="s">
        <v>79</v>
      </c>
      <c r="AY896" s="155" t="s">
        <v>317</v>
      </c>
    </row>
    <row r="897" spans="2:51" s="13" customFormat="1" ht="11.25">
      <c r="B897" s="160"/>
      <c r="D897" s="154" t="s">
        <v>323</v>
      </c>
      <c r="E897" s="161" t="s">
        <v>1</v>
      </c>
      <c r="F897" s="162" t="s">
        <v>1685</v>
      </c>
      <c r="H897" s="163">
        <v>-6</v>
      </c>
      <c r="I897" s="164"/>
      <c r="L897" s="160"/>
      <c r="M897" s="165"/>
      <c r="T897" s="166"/>
      <c r="AT897" s="161" t="s">
        <v>323</v>
      </c>
      <c r="AU897" s="161" t="s">
        <v>88</v>
      </c>
      <c r="AV897" s="13" t="s">
        <v>88</v>
      </c>
      <c r="AW897" s="13" t="s">
        <v>35</v>
      </c>
      <c r="AX897" s="13" t="s">
        <v>79</v>
      </c>
      <c r="AY897" s="161" t="s">
        <v>317</v>
      </c>
    </row>
    <row r="898" spans="2:51" s="15" customFormat="1" ht="11.25">
      <c r="B898" s="174"/>
      <c r="D898" s="154" t="s">
        <v>323</v>
      </c>
      <c r="E898" s="175" t="s">
        <v>1</v>
      </c>
      <c r="F898" s="176" t="s">
        <v>334</v>
      </c>
      <c r="H898" s="177">
        <v>50</v>
      </c>
      <c r="I898" s="178"/>
      <c r="L898" s="174"/>
      <c r="M898" s="179"/>
      <c r="T898" s="180"/>
      <c r="AT898" s="175" t="s">
        <v>323</v>
      </c>
      <c r="AU898" s="175" t="s">
        <v>88</v>
      </c>
      <c r="AV898" s="15" t="s">
        <v>219</v>
      </c>
      <c r="AW898" s="15" t="s">
        <v>35</v>
      </c>
      <c r="AX898" s="15" t="s">
        <v>21</v>
      </c>
      <c r="AY898" s="175" t="s">
        <v>317</v>
      </c>
    </row>
    <row r="899" spans="2:65" s="1" customFormat="1" ht="37.9" customHeight="1">
      <c r="B899" s="32"/>
      <c r="C899" s="139" t="s">
        <v>1686</v>
      </c>
      <c r="D899" s="139" t="s">
        <v>319</v>
      </c>
      <c r="E899" s="140" t="s">
        <v>844</v>
      </c>
      <c r="F899" s="141" t="s">
        <v>845</v>
      </c>
      <c r="G899" s="142" t="s">
        <v>506</v>
      </c>
      <c r="H899" s="143">
        <v>18</v>
      </c>
      <c r="I899" s="144"/>
      <c r="J899" s="145">
        <f>ROUND(I899*H899,1)</f>
        <v>0</v>
      </c>
      <c r="K899" s="146"/>
      <c r="L899" s="32"/>
      <c r="M899" s="147" t="s">
        <v>1</v>
      </c>
      <c r="N899" s="148" t="s">
        <v>44</v>
      </c>
      <c r="P899" s="149">
        <f>O899*H899</f>
        <v>0</v>
      </c>
      <c r="Q899" s="149">
        <v>0.09</v>
      </c>
      <c r="R899" s="149">
        <f>Q899*H899</f>
        <v>1.6199999999999999</v>
      </c>
      <c r="S899" s="149">
        <v>0</v>
      </c>
      <c r="T899" s="150">
        <f>S899*H899</f>
        <v>0</v>
      </c>
      <c r="AR899" s="151" t="s">
        <v>219</v>
      </c>
      <c r="AT899" s="151" t="s">
        <v>319</v>
      </c>
      <c r="AU899" s="151" t="s">
        <v>88</v>
      </c>
      <c r="AY899" s="17" t="s">
        <v>317</v>
      </c>
      <c r="BE899" s="152">
        <f>IF(N899="základní",J899,0)</f>
        <v>0</v>
      </c>
      <c r="BF899" s="152">
        <f>IF(N899="snížená",J899,0)</f>
        <v>0</v>
      </c>
      <c r="BG899" s="152">
        <f>IF(N899="zákl. přenesená",J899,0)</f>
        <v>0</v>
      </c>
      <c r="BH899" s="152">
        <f>IF(N899="sníž. přenesená",J899,0)</f>
        <v>0</v>
      </c>
      <c r="BI899" s="152">
        <f>IF(N899="nulová",J899,0)</f>
        <v>0</v>
      </c>
      <c r="BJ899" s="17" t="s">
        <v>21</v>
      </c>
      <c r="BK899" s="152">
        <f>ROUND(I899*H899,1)</f>
        <v>0</v>
      </c>
      <c r="BL899" s="17" t="s">
        <v>219</v>
      </c>
      <c r="BM899" s="151" t="s">
        <v>846</v>
      </c>
    </row>
    <row r="900" spans="2:51" s="12" customFormat="1" ht="11.25">
      <c r="B900" s="153"/>
      <c r="D900" s="154" t="s">
        <v>323</v>
      </c>
      <c r="E900" s="155" t="s">
        <v>1</v>
      </c>
      <c r="F900" s="156" t="s">
        <v>1687</v>
      </c>
      <c r="H900" s="155" t="s">
        <v>1</v>
      </c>
      <c r="I900" s="157"/>
      <c r="L900" s="153"/>
      <c r="M900" s="158"/>
      <c r="T900" s="159"/>
      <c r="AT900" s="155" t="s">
        <v>323</v>
      </c>
      <c r="AU900" s="155" t="s">
        <v>88</v>
      </c>
      <c r="AV900" s="12" t="s">
        <v>21</v>
      </c>
      <c r="AW900" s="12" t="s">
        <v>35</v>
      </c>
      <c r="AX900" s="12" t="s">
        <v>79</v>
      </c>
      <c r="AY900" s="155" t="s">
        <v>317</v>
      </c>
    </row>
    <row r="901" spans="2:51" s="13" customFormat="1" ht="11.25">
      <c r="B901" s="160"/>
      <c r="D901" s="154" t="s">
        <v>323</v>
      </c>
      <c r="E901" s="161" t="s">
        <v>1</v>
      </c>
      <c r="F901" s="162" t="s">
        <v>259</v>
      </c>
      <c r="H901" s="163">
        <v>14</v>
      </c>
      <c r="I901" s="164"/>
      <c r="L901" s="160"/>
      <c r="M901" s="165"/>
      <c r="T901" s="166"/>
      <c r="AT901" s="161" t="s">
        <v>323</v>
      </c>
      <c r="AU901" s="161" t="s">
        <v>88</v>
      </c>
      <c r="AV901" s="13" t="s">
        <v>88</v>
      </c>
      <c r="AW901" s="13" t="s">
        <v>35</v>
      </c>
      <c r="AX901" s="13" t="s">
        <v>79</v>
      </c>
      <c r="AY901" s="161" t="s">
        <v>317</v>
      </c>
    </row>
    <row r="902" spans="2:51" s="14" customFormat="1" ht="11.25">
      <c r="B902" s="167"/>
      <c r="D902" s="154" t="s">
        <v>323</v>
      </c>
      <c r="E902" s="168" t="s">
        <v>1107</v>
      </c>
      <c r="F902" s="169" t="s">
        <v>333</v>
      </c>
      <c r="H902" s="170">
        <v>14</v>
      </c>
      <c r="I902" s="171"/>
      <c r="L902" s="167"/>
      <c r="M902" s="172"/>
      <c r="T902" s="173"/>
      <c r="AT902" s="168" t="s">
        <v>323</v>
      </c>
      <c r="AU902" s="168" t="s">
        <v>88</v>
      </c>
      <c r="AV902" s="14" t="s">
        <v>190</v>
      </c>
      <c r="AW902" s="14" t="s">
        <v>35</v>
      </c>
      <c r="AX902" s="14" t="s">
        <v>79</v>
      </c>
      <c r="AY902" s="168" t="s">
        <v>317</v>
      </c>
    </row>
    <row r="903" spans="2:51" s="12" customFormat="1" ht="11.25">
      <c r="B903" s="153"/>
      <c r="D903" s="154" t="s">
        <v>323</v>
      </c>
      <c r="E903" s="155" t="s">
        <v>1</v>
      </c>
      <c r="F903" s="156" t="s">
        <v>1688</v>
      </c>
      <c r="H903" s="155" t="s">
        <v>1</v>
      </c>
      <c r="I903" s="157"/>
      <c r="L903" s="153"/>
      <c r="M903" s="158"/>
      <c r="T903" s="159"/>
      <c r="AT903" s="155" t="s">
        <v>323</v>
      </c>
      <c r="AU903" s="155" t="s">
        <v>88</v>
      </c>
      <c r="AV903" s="12" t="s">
        <v>21</v>
      </c>
      <c r="AW903" s="12" t="s">
        <v>35</v>
      </c>
      <c r="AX903" s="12" t="s">
        <v>79</v>
      </c>
      <c r="AY903" s="155" t="s">
        <v>317</v>
      </c>
    </row>
    <row r="904" spans="2:51" s="13" customFormat="1" ht="11.25">
      <c r="B904" s="160"/>
      <c r="D904" s="154" t="s">
        <v>323</v>
      </c>
      <c r="E904" s="161" t="s">
        <v>1</v>
      </c>
      <c r="F904" s="162" t="s">
        <v>262</v>
      </c>
      <c r="H904" s="163">
        <v>4</v>
      </c>
      <c r="I904" s="164"/>
      <c r="L904" s="160"/>
      <c r="M904" s="165"/>
      <c r="T904" s="166"/>
      <c r="AT904" s="161" t="s">
        <v>323</v>
      </c>
      <c r="AU904" s="161" t="s">
        <v>88</v>
      </c>
      <c r="AV904" s="13" t="s">
        <v>88</v>
      </c>
      <c r="AW904" s="13" t="s">
        <v>35</v>
      </c>
      <c r="AX904" s="13" t="s">
        <v>79</v>
      </c>
      <c r="AY904" s="161" t="s">
        <v>317</v>
      </c>
    </row>
    <row r="905" spans="2:51" s="14" customFormat="1" ht="11.25">
      <c r="B905" s="167"/>
      <c r="D905" s="154" t="s">
        <v>323</v>
      </c>
      <c r="E905" s="168" t="s">
        <v>1110</v>
      </c>
      <c r="F905" s="169" t="s">
        <v>333</v>
      </c>
      <c r="H905" s="170">
        <v>4</v>
      </c>
      <c r="I905" s="171"/>
      <c r="L905" s="167"/>
      <c r="M905" s="172"/>
      <c r="T905" s="173"/>
      <c r="AT905" s="168" t="s">
        <v>323</v>
      </c>
      <c r="AU905" s="168" t="s">
        <v>88</v>
      </c>
      <c r="AV905" s="14" t="s">
        <v>190</v>
      </c>
      <c r="AW905" s="14" t="s">
        <v>35</v>
      </c>
      <c r="AX905" s="14" t="s">
        <v>79</v>
      </c>
      <c r="AY905" s="168" t="s">
        <v>317</v>
      </c>
    </row>
    <row r="906" spans="2:51" s="15" customFormat="1" ht="11.25">
      <c r="B906" s="174"/>
      <c r="D906" s="154" t="s">
        <v>323</v>
      </c>
      <c r="E906" s="175" t="s">
        <v>1</v>
      </c>
      <c r="F906" s="176" t="s">
        <v>334</v>
      </c>
      <c r="H906" s="177">
        <v>18</v>
      </c>
      <c r="I906" s="178"/>
      <c r="L906" s="174"/>
      <c r="M906" s="179"/>
      <c r="T906" s="180"/>
      <c r="AT906" s="175" t="s">
        <v>323</v>
      </c>
      <c r="AU906" s="175" t="s">
        <v>88</v>
      </c>
      <c r="AV906" s="15" t="s">
        <v>219</v>
      </c>
      <c r="AW906" s="15" t="s">
        <v>35</v>
      </c>
      <c r="AX906" s="15" t="s">
        <v>21</v>
      </c>
      <c r="AY906" s="175" t="s">
        <v>317</v>
      </c>
    </row>
    <row r="907" spans="2:65" s="1" customFormat="1" ht="24.2" customHeight="1">
      <c r="B907" s="32"/>
      <c r="C907" s="181" t="s">
        <v>1689</v>
      </c>
      <c r="D907" s="181" t="s">
        <v>574</v>
      </c>
      <c r="E907" s="182" t="s">
        <v>848</v>
      </c>
      <c r="F907" s="183" t="s">
        <v>849</v>
      </c>
      <c r="G907" s="184" t="s">
        <v>506</v>
      </c>
      <c r="H907" s="185">
        <v>10</v>
      </c>
      <c r="I907" s="186"/>
      <c r="J907" s="187">
        <f>ROUND(I907*H907,1)</f>
        <v>0</v>
      </c>
      <c r="K907" s="188"/>
      <c r="L907" s="189"/>
      <c r="M907" s="190" t="s">
        <v>1</v>
      </c>
      <c r="N907" s="191" t="s">
        <v>44</v>
      </c>
      <c r="P907" s="149">
        <f>O907*H907</f>
        <v>0</v>
      </c>
      <c r="Q907" s="149">
        <v>0.0546</v>
      </c>
      <c r="R907" s="149">
        <f>Q907*H907</f>
        <v>0.546</v>
      </c>
      <c r="S907" s="149">
        <v>0</v>
      </c>
      <c r="T907" s="150">
        <f>S907*H907</f>
        <v>0</v>
      </c>
      <c r="AR907" s="151" t="s">
        <v>252</v>
      </c>
      <c r="AT907" s="151" t="s">
        <v>574</v>
      </c>
      <c r="AU907" s="151" t="s">
        <v>88</v>
      </c>
      <c r="AY907" s="17" t="s">
        <v>317</v>
      </c>
      <c r="BE907" s="152">
        <f>IF(N907="základní",J907,0)</f>
        <v>0</v>
      </c>
      <c r="BF907" s="152">
        <f>IF(N907="snížená",J907,0)</f>
        <v>0</v>
      </c>
      <c r="BG907" s="152">
        <f>IF(N907="zákl. přenesená",J907,0)</f>
        <v>0</v>
      </c>
      <c r="BH907" s="152">
        <f>IF(N907="sníž. přenesená",J907,0)</f>
        <v>0</v>
      </c>
      <c r="BI907" s="152">
        <f>IF(N907="nulová",J907,0)</f>
        <v>0</v>
      </c>
      <c r="BJ907" s="17" t="s">
        <v>21</v>
      </c>
      <c r="BK907" s="152">
        <f>ROUND(I907*H907,1)</f>
        <v>0</v>
      </c>
      <c r="BL907" s="17" t="s">
        <v>219</v>
      </c>
      <c r="BM907" s="151" t="s">
        <v>850</v>
      </c>
    </row>
    <row r="908" spans="2:51" s="13" customFormat="1" ht="11.25">
      <c r="B908" s="160"/>
      <c r="D908" s="154" t="s">
        <v>323</v>
      </c>
      <c r="E908" s="161" t="s">
        <v>1</v>
      </c>
      <c r="F908" s="162" t="s">
        <v>1690</v>
      </c>
      <c r="H908" s="163">
        <v>10</v>
      </c>
      <c r="I908" s="164"/>
      <c r="L908" s="160"/>
      <c r="M908" s="165"/>
      <c r="T908" s="166"/>
      <c r="AT908" s="161" t="s">
        <v>323</v>
      </c>
      <c r="AU908" s="161" t="s">
        <v>88</v>
      </c>
      <c r="AV908" s="13" t="s">
        <v>88</v>
      </c>
      <c r="AW908" s="13" t="s">
        <v>35</v>
      </c>
      <c r="AX908" s="13" t="s">
        <v>79</v>
      </c>
      <c r="AY908" s="161" t="s">
        <v>317</v>
      </c>
    </row>
    <row r="909" spans="2:51" s="15" customFormat="1" ht="11.25">
      <c r="B909" s="174"/>
      <c r="D909" s="154" t="s">
        <v>323</v>
      </c>
      <c r="E909" s="175" t="s">
        <v>1</v>
      </c>
      <c r="F909" s="176" t="s">
        <v>334</v>
      </c>
      <c r="H909" s="177">
        <v>10</v>
      </c>
      <c r="I909" s="178"/>
      <c r="L909" s="174"/>
      <c r="M909" s="179"/>
      <c r="T909" s="180"/>
      <c r="AT909" s="175" t="s">
        <v>323</v>
      </c>
      <c r="AU909" s="175" t="s">
        <v>88</v>
      </c>
      <c r="AV909" s="15" t="s">
        <v>219</v>
      </c>
      <c r="AW909" s="15" t="s">
        <v>35</v>
      </c>
      <c r="AX909" s="15" t="s">
        <v>21</v>
      </c>
      <c r="AY909" s="175" t="s">
        <v>317</v>
      </c>
    </row>
    <row r="910" spans="2:65" s="1" customFormat="1" ht="24.2" customHeight="1">
      <c r="B910" s="32"/>
      <c r="C910" s="181" t="s">
        <v>1691</v>
      </c>
      <c r="D910" s="181" t="s">
        <v>574</v>
      </c>
      <c r="E910" s="182" t="s">
        <v>1692</v>
      </c>
      <c r="F910" s="183" t="s">
        <v>1693</v>
      </c>
      <c r="G910" s="184" t="s">
        <v>506</v>
      </c>
      <c r="H910" s="185">
        <v>3</v>
      </c>
      <c r="I910" s="186"/>
      <c r="J910" s="187">
        <f>ROUND(I910*H910,1)</f>
        <v>0</v>
      </c>
      <c r="K910" s="188"/>
      <c r="L910" s="189"/>
      <c r="M910" s="190" t="s">
        <v>1</v>
      </c>
      <c r="N910" s="191" t="s">
        <v>44</v>
      </c>
      <c r="P910" s="149">
        <f>O910*H910</f>
        <v>0</v>
      </c>
      <c r="Q910" s="149">
        <v>0.0546</v>
      </c>
      <c r="R910" s="149">
        <f>Q910*H910</f>
        <v>0.1638</v>
      </c>
      <c r="S910" s="149">
        <v>0</v>
      </c>
      <c r="T910" s="150">
        <f>S910*H910</f>
        <v>0</v>
      </c>
      <c r="AR910" s="151" t="s">
        <v>252</v>
      </c>
      <c r="AT910" s="151" t="s">
        <v>574</v>
      </c>
      <c r="AU910" s="151" t="s">
        <v>88</v>
      </c>
      <c r="AY910" s="17" t="s">
        <v>317</v>
      </c>
      <c r="BE910" s="152">
        <f>IF(N910="základní",J910,0)</f>
        <v>0</v>
      </c>
      <c r="BF910" s="152">
        <f>IF(N910="snížená",J910,0)</f>
        <v>0</v>
      </c>
      <c r="BG910" s="152">
        <f>IF(N910="zákl. přenesená",J910,0)</f>
        <v>0</v>
      </c>
      <c r="BH910" s="152">
        <f>IF(N910="sníž. přenesená",J910,0)</f>
        <v>0</v>
      </c>
      <c r="BI910" s="152">
        <f>IF(N910="nulová",J910,0)</f>
        <v>0</v>
      </c>
      <c r="BJ910" s="17" t="s">
        <v>21</v>
      </c>
      <c r="BK910" s="152">
        <f>ROUND(I910*H910,1)</f>
        <v>0</v>
      </c>
      <c r="BL910" s="17" t="s">
        <v>219</v>
      </c>
      <c r="BM910" s="151" t="s">
        <v>1694</v>
      </c>
    </row>
    <row r="911" spans="2:51" s="13" customFormat="1" ht="11.25">
      <c r="B911" s="160"/>
      <c r="D911" s="154" t="s">
        <v>323</v>
      </c>
      <c r="E911" s="161" t="s">
        <v>1</v>
      </c>
      <c r="F911" s="162" t="s">
        <v>1695</v>
      </c>
      <c r="H911" s="163">
        <v>3</v>
      </c>
      <c r="I911" s="164"/>
      <c r="L911" s="160"/>
      <c r="M911" s="165"/>
      <c r="T911" s="166"/>
      <c r="AT911" s="161" t="s">
        <v>323</v>
      </c>
      <c r="AU911" s="161" t="s">
        <v>88</v>
      </c>
      <c r="AV911" s="13" t="s">
        <v>88</v>
      </c>
      <c r="AW911" s="13" t="s">
        <v>35</v>
      </c>
      <c r="AX911" s="13" t="s">
        <v>79</v>
      </c>
      <c r="AY911" s="161" t="s">
        <v>317</v>
      </c>
    </row>
    <row r="912" spans="2:51" s="15" customFormat="1" ht="11.25">
      <c r="B912" s="174"/>
      <c r="D912" s="154" t="s">
        <v>323</v>
      </c>
      <c r="E912" s="175" t="s">
        <v>1</v>
      </c>
      <c r="F912" s="176" t="s">
        <v>334</v>
      </c>
      <c r="H912" s="177">
        <v>3</v>
      </c>
      <c r="I912" s="178"/>
      <c r="L912" s="174"/>
      <c r="M912" s="179"/>
      <c r="T912" s="180"/>
      <c r="AT912" s="175" t="s">
        <v>323</v>
      </c>
      <c r="AU912" s="175" t="s">
        <v>88</v>
      </c>
      <c r="AV912" s="15" t="s">
        <v>219</v>
      </c>
      <c r="AW912" s="15" t="s">
        <v>35</v>
      </c>
      <c r="AX912" s="15" t="s">
        <v>21</v>
      </c>
      <c r="AY912" s="175" t="s">
        <v>317</v>
      </c>
    </row>
    <row r="913" spans="2:65" s="1" customFormat="1" ht="24.2" customHeight="1">
      <c r="B913" s="32"/>
      <c r="C913" s="181" t="s">
        <v>1696</v>
      </c>
      <c r="D913" s="181" t="s">
        <v>574</v>
      </c>
      <c r="E913" s="182" t="s">
        <v>853</v>
      </c>
      <c r="F913" s="183" t="s">
        <v>854</v>
      </c>
      <c r="G913" s="184" t="s">
        <v>506</v>
      </c>
      <c r="H913" s="185">
        <v>4</v>
      </c>
      <c r="I913" s="186"/>
      <c r="J913" s="187">
        <f>ROUND(I913*H913,1)</f>
        <v>0</v>
      </c>
      <c r="K913" s="188"/>
      <c r="L913" s="189"/>
      <c r="M913" s="190" t="s">
        <v>1</v>
      </c>
      <c r="N913" s="191" t="s">
        <v>44</v>
      </c>
      <c r="P913" s="149">
        <f>O913*H913</f>
        <v>0</v>
      </c>
      <c r="Q913" s="149">
        <v>0.079</v>
      </c>
      <c r="R913" s="149">
        <f>Q913*H913</f>
        <v>0.316</v>
      </c>
      <c r="S913" s="149">
        <v>0</v>
      </c>
      <c r="T913" s="150">
        <f>S913*H913</f>
        <v>0</v>
      </c>
      <c r="AR913" s="151" t="s">
        <v>252</v>
      </c>
      <c r="AT913" s="151" t="s">
        <v>574</v>
      </c>
      <c r="AU913" s="151" t="s">
        <v>88</v>
      </c>
      <c r="AY913" s="17" t="s">
        <v>317</v>
      </c>
      <c r="BE913" s="152">
        <f>IF(N913="základní",J913,0)</f>
        <v>0</v>
      </c>
      <c r="BF913" s="152">
        <f>IF(N913="snížená",J913,0)</f>
        <v>0</v>
      </c>
      <c r="BG913" s="152">
        <f>IF(N913="zákl. přenesená",J913,0)</f>
        <v>0</v>
      </c>
      <c r="BH913" s="152">
        <f>IF(N913="sníž. přenesená",J913,0)</f>
        <v>0</v>
      </c>
      <c r="BI913" s="152">
        <f>IF(N913="nulová",J913,0)</f>
        <v>0</v>
      </c>
      <c r="BJ913" s="17" t="s">
        <v>21</v>
      </c>
      <c r="BK913" s="152">
        <f>ROUND(I913*H913,1)</f>
        <v>0</v>
      </c>
      <c r="BL913" s="17" t="s">
        <v>219</v>
      </c>
      <c r="BM913" s="151" t="s">
        <v>1697</v>
      </c>
    </row>
    <row r="914" spans="2:51" s="12" customFormat="1" ht="11.25">
      <c r="B914" s="153"/>
      <c r="D914" s="154" t="s">
        <v>323</v>
      </c>
      <c r="E914" s="155" t="s">
        <v>1</v>
      </c>
      <c r="F914" s="156" t="s">
        <v>1698</v>
      </c>
      <c r="H914" s="155" t="s">
        <v>1</v>
      </c>
      <c r="I914" s="157"/>
      <c r="L914" s="153"/>
      <c r="M914" s="158"/>
      <c r="T914" s="159"/>
      <c r="AT914" s="155" t="s">
        <v>323</v>
      </c>
      <c r="AU914" s="155" t="s">
        <v>88</v>
      </c>
      <c r="AV914" s="12" t="s">
        <v>21</v>
      </c>
      <c r="AW914" s="12" t="s">
        <v>35</v>
      </c>
      <c r="AX914" s="12" t="s">
        <v>79</v>
      </c>
      <c r="AY914" s="155" t="s">
        <v>317</v>
      </c>
    </row>
    <row r="915" spans="2:51" s="13" customFormat="1" ht="11.25">
      <c r="B915" s="160"/>
      <c r="D915" s="154" t="s">
        <v>323</v>
      </c>
      <c r="E915" s="161" t="s">
        <v>1</v>
      </c>
      <c r="F915" s="162" t="s">
        <v>219</v>
      </c>
      <c r="H915" s="163">
        <v>4</v>
      </c>
      <c r="I915" s="164"/>
      <c r="L915" s="160"/>
      <c r="M915" s="165"/>
      <c r="T915" s="166"/>
      <c r="AT915" s="161" t="s">
        <v>323</v>
      </c>
      <c r="AU915" s="161" t="s">
        <v>88</v>
      </c>
      <c r="AV915" s="13" t="s">
        <v>88</v>
      </c>
      <c r="AW915" s="13" t="s">
        <v>35</v>
      </c>
      <c r="AX915" s="13" t="s">
        <v>79</v>
      </c>
      <c r="AY915" s="161" t="s">
        <v>317</v>
      </c>
    </row>
    <row r="916" spans="2:51" s="15" customFormat="1" ht="11.25">
      <c r="B916" s="174"/>
      <c r="D916" s="154" t="s">
        <v>323</v>
      </c>
      <c r="E916" s="175" t="s">
        <v>1108</v>
      </c>
      <c r="F916" s="176" t="s">
        <v>334</v>
      </c>
      <c r="H916" s="177">
        <v>4</v>
      </c>
      <c r="I916" s="178"/>
      <c r="L916" s="174"/>
      <c r="M916" s="179"/>
      <c r="T916" s="180"/>
      <c r="AT916" s="175" t="s">
        <v>323</v>
      </c>
      <c r="AU916" s="175" t="s">
        <v>88</v>
      </c>
      <c r="AV916" s="15" t="s">
        <v>219</v>
      </c>
      <c r="AW916" s="15" t="s">
        <v>35</v>
      </c>
      <c r="AX916" s="15" t="s">
        <v>21</v>
      </c>
      <c r="AY916" s="175" t="s">
        <v>317</v>
      </c>
    </row>
    <row r="917" spans="2:65" s="1" customFormat="1" ht="24.2" customHeight="1">
      <c r="B917" s="32"/>
      <c r="C917" s="181" t="s">
        <v>1699</v>
      </c>
      <c r="D917" s="181" t="s">
        <v>574</v>
      </c>
      <c r="E917" s="182" t="s">
        <v>1700</v>
      </c>
      <c r="F917" s="183" t="s">
        <v>1701</v>
      </c>
      <c r="G917" s="184" t="s">
        <v>506</v>
      </c>
      <c r="H917" s="185">
        <v>1</v>
      </c>
      <c r="I917" s="186"/>
      <c r="J917" s="187">
        <f>ROUND(I917*H917,1)</f>
        <v>0</v>
      </c>
      <c r="K917" s="188"/>
      <c r="L917" s="189"/>
      <c r="M917" s="190" t="s">
        <v>1</v>
      </c>
      <c r="N917" s="191" t="s">
        <v>44</v>
      </c>
      <c r="P917" s="149">
        <f>O917*H917</f>
        <v>0</v>
      </c>
      <c r="Q917" s="149">
        <v>0.079</v>
      </c>
      <c r="R917" s="149">
        <f>Q917*H917</f>
        <v>0.079</v>
      </c>
      <c r="S917" s="149">
        <v>0</v>
      </c>
      <c r="T917" s="150">
        <f>S917*H917</f>
        <v>0</v>
      </c>
      <c r="AR917" s="151" t="s">
        <v>252</v>
      </c>
      <c r="AT917" s="151" t="s">
        <v>574</v>
      </c>
      <c r="AU917" s="151" t="s">
        <v>88</v>
      </c>
      <c r="AY917" s="17" t="s">
        <v>317</v>
      </c>
      <c r="BE917" s="152">
        <f>IF(N917="základní",J917,0)</f>
        <v>0</v>
      </c>
      <c r="BF917" s="152">
        <f>IF(N917="snížená",J917,0)</f>
        <v>0</v>
      </c>
      <c r="BG917" s="152">
        <f>IF(N917="zákl. přenesená",J917,0)</f>
        <v>0</v>
      </c>
      <c r="BH917" s="152">
        <f>IF(N917="sníž. přenesená",J917,0)</f>
        <v>0</v>
      </c>
      <c r="BI917" s="152">
        <f>IF(N917="nulová",J917,0)</f>
        <v>0</v>
      </c>
      <c r="BJ917" s="17" t="s">
        <v>21</v>
      </c>
      <c r="BK917" s="152">
        <f>ROUND(I917*H917,1)</f>
        <v>0</v>
      </c>
      <c r="BL917" s="17" t="s">
        <v>219</v>
      </c>
      <c r="BM917" s="151" t="s">
        <v>1702</v>
      </c>
    </row>
    <row r="918" spans="2:51" s="12" customFormat="1" ht="11.25">
      <c r="B918" s="153"/>
      <c r="D918" s="154" t="s">
        <v>323</v>
      </c>
      <c r="E918" s="155" t="s">
        <v>1</v>
      </c>
      <c r="F918" s="156" t="s">
        <v>1698</v>
      </c>
      <c r="H918" s="155" t="s">
        <v>1</v>
      </c>
      <c r="I918" s="157"/>
      <c r="L918" s="153"/>
      <c r="M918" s="158"/>
      <c r="T918" s="159"/>
      <c r="AT918" s="155" t="s">
        <v>323</v>
      </c>
      <c r="AU918" s="155" t="s">
        <v>88</v>
      </c>
      <c r="AV918" s="12" t="s">
        <v>21</v>
      </c>
      <c r="AW918" s="12" t="s">
        <v>35</v>
      </c>
      <c r="AX918" s="12" t="s">
        <v>79</v>
      </c>
      <c r="AY918" s="155" t="s">
        <v>317</v>
      </c>
    </row>
    <row r="919" spans="2:51" s="13" customFormat="1" ht="11.25">
      <c r="B919" s="160"/>
      <c r="D919" s="154" t="s">
        <v>323</v>
      </c>
      <c r="E919" s="161" t="s">
        <v>1</v>
      </c>
      <c r="F919" s="162" t="s">
        <v>21</v>
      </c>
      <c r="H919" s="163">
        <v>1</v>
      </c>
      <c r="I919" s="164"/>
      <c r="L919" s="160"/>
      <c r="M919" s="165"/>
      <c r="T919" s="166"/>
      <c r="AT919" s="161" t="s">
        <v>323</v>
      </c>
      <c r="AU919" s="161" t="s">
        <v>88</v>
      </c>
      <c r="AV919" s="13" t="s">
        <v>88</v>
      </c>
      <c r="AW919" s="13" t="s">
        <v>35</v>
      </c>
      <c r="AX919" s="13" t="s">
        <v>79</v>
      </c>
      <c r="AY919" s="161" t="s">
        <v>317</v>
      </c>
    </row>
    <row r="920" spans="2:51" s="15" customFormat="1" ht="11.25">
      <c r="B920" s="174"/>
      <c r="D920" s="154" t="s">
        <v>323</v>
      </c>
      <c r="E920" s="175" t="s">
        <v>1</v>
      </c>
      <c r="F920" s="176" t="s">
        <v>334</v>
      </c>
      <c r="H920" s="177">
        <v>1</v>
      </c>
      <c r="I920" s="178"/>
      <c r="L920" s="174"/>
      <c r="M920" s="179"/>
      <c r="T920" s="180"/>
      <c r="AT920" s="175" t="s">
        <v>323</v>
      </c>
      <c r="AU920" s="175" t="s">
        <v>88</v>
      </c>
      <c r="AV920" s="15" t="s">
        <v>219</v>
      </c>
      <c r="AW920" s="15" t="s">
        <v>35</v>
      </c>
      <c r="AX920" s="15" t="s">
        <v>21</v>
      </c>
      <c r="AY920" s="175" t="s">
        <v>317</v>
      </c>
    </row>
    <row r="921" spans="2:65" s="1" customFormat="1" ht="16.5" customHeight="1">
      <c r="B921" s="32"/>
      <c r="C921" s="139" t="s">
        <v>1703</v>
      </c>
      <c r="D921" s="139" t="s">
        <v>319</v>
      </c>
      <c r="E921" s="140" t="s">
        <v>1704</v>
      </c>
      <c r="F921" s="141" t="s">
        <v>1705</v>
      </c>
      <c r="G921" s="142" t="s">
        <v>506</v>
      </c>
      <c r="H921" s="143">
        <v>5</v>
      </c>
      <c r="I921" s="144"/>
      <c r="J921" s="145">
        <f>ROUND(I921*H921,1)</f>
        <v>0</v>
      </c>
      <c r="K921" s="146"/>
      <c r="L921" s="32"/>
      <c r="M921" s="147" t="s">
        <v>1</v>
      </c>
      <c r="N921" s="148" t="s">
        <v>44</v>
      </c>
      <c r="P921" s="149">
        <f>O921*H921</f>
        <v>0</v>
      </c>
      <c r="Q921" s="149">
        <v>0.04</v>
      </c>
      <c r="R921" s="149">
        <f>Q921*H921</f>
        <v>0.2</v>
      </c>
      <c r="S921" s="149">
        <v>0</v>
      </c>
      <c r="T921" s="150">
        <f>S921*H921</f>
        <v>0</v>
      </c>
      <c r="AR921" s="151" t="s">
        <v>219</v>
      </c>
      <c r="AT921" s="151" t="s">
        <v>319</v>
      </c>
      <c r="AU921" s="151" t="s">
        <v>88</v>
      </c>
      <c r="AY921" s="17" t="s">
        <v>317</v>
      </c>
      <c r="BE921" s="152">
        <f>IF(N921="základní",J921,0)</f>
        <v>0</v>
      </c>
      <c r="BF921" s="152">
        <f>IF(N921="snížená",J921,0)</f>
        <v>0</v>
      </c>
      <c r="BG921" s="152">
        <f>IF(N921="zákl. přenesená",J921,0)</f>
        <v>0</v>
      </c>
      <c r="BH921" s="152">
        <f>IF(N921="sníž. přenesená",J921,0)</f>
        <v>0</v>
      </c>
      <c r="BI921" s="152">
        <f>IF(N921="nulová",J921,0)</f>
        <v>0</v>
      </c>
      <c r="BJ921" s="17" t="s">
        <v>21</v>
      </c>
      <c r="BK921" s="152">
        <f>ROUND(I921*H921,1)</f>
        <v>0</v>
      </c>
      <c r="BL921" s="17" t="s">
        <v>219</v>
      </c>
      <c r="BM921" s="151" t="s">
        <v>1706</v>
      </c>
    </row>
    <row r="922" spans="2:51" s="13" customFormat="1" ht="11.25">
      <c r="B922" s="160"/>
      <c r="D922" s="154" t="s">
        <v>323</v>
      </c>
      <c r="E922" s="161" t="s">
        <v>1</v>
      </c>
      <c r="F922" s="162" t="s">
        <v>1707</v>
      </c>
      <c r="H922" s="163">
        <v>5</v>
      </c>
      <c r="I922" s="164"/>
      <c r="L922" s="160"/>
      <c r="M922" s="165"/>
      <c r="T922" s="166"/>
      <c r="AT922" s="161" t="s">
        <v>323</v>
      </c>
      <c r="AU922" s="161" t="s">
        <v>88</v>
      </c>
      <c r="AV922" s="13" t="s">
        <v>88</v>
      </c>
      <c r="AW922" s="13" t="s">
        <v>35</v>
      </c>
      <c r="AX922" s="13" t="s">
        <v>79</v>
      </c>
      <c r="AY922" s="161" t="s">
        <v>317</v>
      </c>
    </row>
    <row r="923" spans="2:51" s="15" customFormat="1" ht="11.25">
      <c r="B923" s="174"/>
      <c r="D923" s="154" t="s">
        <v>323</v>
      </c>
      <c r="E923" s="175" t="s">
        <v>1114</v>
      </c>
      <c r="F923" s="176" t="s">
        <v>334</v>
      </c>
      <c r="H923" s="177">
        <v>5</v>
      </c>
      <c r="I923" s="178"/>
      <c r="L923" s="174"/>
      <c r="M923" s="179"/>
      <c r="T923" s="180"/>
      <c r="AT923" s="175" t="s">
        <v>323</v>
      </c>
      <c r="AU923" s="175" t="s">
        <v>88</v>
      </c>
      <c r="AV923" s="15" t="s">
        <v>219</v>
      </c>
      <c r="AW923" s="15" t="s">
        <v>35</v>
      </c>
      <c r="AX923" s="15" t="s">
        <v>21</v>
      </c>
      <c r="AY923" s="175" t="s">
        <v>317</v>
      </c>
    </row>
    <row r="924" spans="2:65" s="1" customFormat="1" ht="24.2" customHeight="1">
      <c r="B924" s="32"/>
      <c r="C924" s="181" t="s">
        <v>1708</v>
      </c>
      <c r="D924" s="181" t="s">
        <v>574</v>
      </c>
      <c r="E924" s="182" t="s">
        <v>1709</v>
      </c>
      <c r="F924" s="183" t="s">
        <v>1710</v>
      </c>
      <c r="G924" s="184" t="s">
        <v>506</v>
      </c>
      <c r="H924" s="185">
        <v>5</v>
      </c>
      <c r="I924" s="186"/>
      <c r="J924" s="187">
        <f>ROUND(I924*H924,1)</f>
        <v>0</v>
      </c>
      <c r="K924" s="188"/>
      <c r="L924" s="189"/>
      <c r="M924" s="190" t="s">
        <v>1</v>
      </c>
      <c r="N924" s="191" t="s">
        <v>44</v>
      </c>
      <c r="P924" s="149">
        <f>O924*H924</f>
        <v>0</v>
      </c>
      <c r="Q924" s="149">
        <v>0.0133</v>
      </c>
      <c r="R924" s="149">
        <f>Q924*H924</f>
        <v>0.0665</v>
      </c>
      <c r="S924" s="149">
        <v>0</v>
      </c>
      <c r="T924" s="150">
        <f>S924*H924</f>
        <v>0</v>
      </c>
      <c r="AR924" s="151" t="s">
        <v>252</v>
      </c>
      <c r="AT924" s="151" t="s">
        <v>574</v>
      </c>
      <c r="AU924" s="151" t="s">
        <v>88</v>
      </c>
      <c r="AY924" s="17" t="s">
        <v>317</v>
      </c>
      <c r="BE924" s="152">
        <f>IF(N924="základní",J924,0)</f>
        <v>0</v>
      </c>
      <c r="BF924" s="152">
        <f>IF(N924="snížená",J924,0)</f>
        <v>0</v>
      </c>
      <c r="BG924" s="152">
        <f>IF(N924="zákl. přenesená",J924,0)</f>
        <v>0</v>
      </c>
      <c r="BH924" s="152">
        <f>IF(N924="sníž. přenesená",J924,0)</f>
        <v>0</v>
      </c>
      <c r="BI924" s="152">
        <f>IF(N924="nulová",J924,0)</f>
        <v>0</v>
      </c>
      <c r="BJ924" s="17" t="s">
        <v>21</v>
      </c>
      <c r="BK924" s="152">
        <f>ROUND(I924*H924,1)</f>
        <v>0</v>
      </c>
      <c r="BL924" s="17" t="s">
        <v>219</v>
      </c>
      <c r="BM924" s="151" t="s">
        <v>1711</v>
      </c>
    </row>
    <row r="925" spans="2:51" s="13" customFormat="1" ht="11.25">
      <c r="B925" s="160"/>
      <c r="D925" s="154" t="s">
        <v>323</v>
      </c>
      <c r="E925" s="161" t="s">
        <v>1</v>
      </c>
      <c r="F925" s="162" t="s">
        <v>1114</v>
      </c>
      <c r="H925" s="163">
        <v>5</v>
      </c>
      <c r="I925" s="164"/>
      <c r="L925" s="160"/>
      <c r="M925" s="165"/>
      <c r="T925" s="166"/>
      <c r="AT925" s="161" t="s">
        <v>323</v>
      </c>
      <c r="AU925" s="161" t="s">
        <v>88</v>
      </c>
      <c r="AV925" s="13" t="s">
        <v>88</v>
      </c>
      <c r="AW925" s="13" t="s">
        <v>35</v>
      </c>
      <c r="AX925" s="13" t="s">
        <v>79</v>
      </c>
      <c r="AY925" s="161" t="s">
        <v>317</v>
      </c>
    </row>
    <row r="926" spans="2:51" s="15" customFormat="1" ht="11.25">
      <c r="B926" s="174"/>
      <c r="D926" s="154" t="s">
        <v>323</v>
      </c>
      <c r="E926" s="175" t="s">
        <v>1</v>
      </c>
      <c r="F926" s="176" t="s">
        <v>334</v>
      </c>
      <c r="H926" s="177">
        <v>5</v>
      </c>
      <c r="I926" s="178"/>
      <c r="L926" s="174"/>
      <c r="M926" s="179"/>
      <c r="T926" s="180"/>
      <c r="AT926" s="175" t="s">
        <v>323</v>
      </c>
      <c r="AU926" s="175" t="s">
        <v>88</v>
      </c>
      <c r="AV926" s="15" t="s">
        <v>219</v>
      </c>
      <c r="AW926" s="15" t="s">
        <v>35</v>
      </c>
      <c r="AX926" s="15" t="s">
        <v>21</v>
      </c>
      <c r="AY926" s="175" t="s">
        <v>317</v>
      </c>
    </row>
    <row r="927" spans="2:65" s="1" customFormat="1" ht="24.2" customHeight="1">
      <c r="B927" s="32"/>
      <c r="C927" s="181" t="s">
        <v>1712</v>
      </c>
      <c r="D927" s="181" t="s">
        <v>574</v>
      </c>
      <c r="E927" s="182" t="s">
        <v>1713</v>
      </c>
      <c r="F927" s="183" t="s">
        <v>1714</v>
      </c>
      <c r="G927" s="184" t="s">
        <v>506</v>
      </c>
      <c r="H927" s="185">
        <v>5</v>
      </c>
      <c r="I927" s="186"/>
      <c r="J927" s="187">
        <f>ROUND(I927*H927,1)</f>
        <v>0</v>
      </c>
      <c r="K927" s="188"/>
      <c r="L927" s="189"/>
      <c r="M927" s="190" t="s">
        <v>1</v>
      </c>
      <c r="N927" s="191" t="s">
        <v>44</v>
      </c>
      <c r="P927" s="149">
        <f>O927*H927</f>
        <v>0</v>
      </c>
      <c r="Q927" s="149">
        <v>0.0009</v>
      </c>
      <c r="R927" s="149">
        <f>Q927*H927</f>
        <v>0.0045</v>
      </c>
      <c r="S927" s="149">
        <v>0</v>
      </c>
      <c r="T927" s="150">
        <f>S927*H927</f>
        <v>0</v>
      </c>
      <c r="AR927" s="151" t="s">
        <v>252</v>
      </c>
      <c r="AT927" s="151" t="s">
        <v>574</v>
      </c>
      <c r="AU927" s="151" t="s">
        <v>88</v>
      </c>
      <c r="AY927" s="17" t="s">
        <v>317</v>
      </c>
      <c r="BE927" s="152">
        <f>IF(N927="základní",J927,0)</f>
        <v>0</v>
      </c>
      <c r="BF927" s="152">
        <f>IF(N927="snížená",J927,0)</f>
        <v>0</v>
      </c>
      <c r="BG927" s="152">
        <f>IF(N927="zákl. přenesená",J927,0)</f>
        <v>0</v>
      </c>
      <c r="BH927" s="152">
        <f>IF(N927="sníž. přenesená",J927,0)</f>
        <v>0</v>
      </c>
      <c r="BI927" s="152">
        <f>IF(N927="nulová",J927,0)</f>
        <v>0</v>
      </c>
      <c r="BJ927" s="17" t="s">
        <v>21</v>
      </c>
      <c r="BK927" s="152">
        <f>ROUND(I927*H927,1)</f>
        <v>0</v>
      </c>
      <c r="BL927" s="17" t="s">
        <v>219</v>
      </c>
      <c r="BM927" s="151" t="s">
        <v>1715</v>
      </c>
    </row>
    <row r="928" spans="2:51" s="13" customFormat="1" ht="11.25">
      <c r="B928" s="160"/>
      <c r="D928" s="154" t="s">
        <v>323</v>
      </c>
      <c r="E928" s="161" t="s">
        <v>1</v>
      </c>
      <c r="F928" s="162" t="s">
        <v>1114</v>
      </c>
      <c r="H928" s="163">
        <v>5</v>
      </c>
      <c r="I928" s="164"/>
      <c r="L928" s="160"/>
      <c r="M928" s="165"/>
      <c r="T928" s="166"/>
      <c r="AT928" s="161" t="s">
        <v>323</v>
      </c>
      <c r="AU928" s="161" t="s">
        <v>88</v>
      </c>
      <c r="AV928" s="13" t="s">
        <v>88</v>
      </c>
      <c r="AW928" s="13" t="s">
        <v>35</v>
      </c>
      <c r="AX928" s="13" t="s">
        <v>79</v>
      </c>
      <c r="AY928" s="161" t="s">
        <v>317</v>
      </c>
    </row>
    <row r="929" spans="2:51" s="15" customFormat="1" ht="11.25">
      <c r="B929" s="174"/>
      <c r="D929" s="154" t="s">
        <v>323</v>
      </c>
      <c r="E929" s="175" t="s">
        <v>1</v>
      </c>
      <c r="F929" s="176" t="s">
        <v>334</v>
      </c>
      <c r="H929" s="177">
        <v>5</v>
      </c>
      <c r="I929" s="178"/>
      <c r="L929" s="174"/>
      <c r="M929" s="179"/>
      <c r="T929" s="180"/>
      <c r="AT929" s="175" t="s">
        <v>323</v>
      </c>
      <c r="AU929" s="175" t="s">
        <v>88</v>
      </c>
      <c r="AV929" s="15" t="s">
        <v>219</v>
      </c>
      <c r="AW929" s="15" t="s">
        <v>35</v>
      </c>
      <c r="AX929" s="15" t="s">
        <v>21</v>
      </c>
      <c r="AY929" s="175" t="s">
        <v>317</v>
      </c>
    </row>
    <row r="930" spans="2:65" s="1" customFormat="1" ht="16.5" customHeight="1">
      <c r="B930" s="32"/>
      <c r="C930" s="139" t="s">
        <v>1716</v>
      </c>
      <c r="D930" s="139" t="s">
        <v>319</v>
      </c>
      <c r="E930" s="140" t="s">
        <v>1717</v>
      </c>
      <c r="F930" s="141" t="s">
        <v>1718</v>
      </c>
      <c r="G930" s="142" t="s">
        <v>506</v>
      </c>
      <c r="H930" s="143">
        <v>2</v>
      </c>
      <c r="I930" s="144"/>
      <c r="J930" s="145">
        <f>ROUND(I930*H930,1)</f>
        <v>0</v>
      </c>
      <c r="K930" s="146"/>
      <c r="L930" s="32"/>
      <c r="M930" s="147" t="s">
        <v>1</v>
      </c>
      <c r="N930" s="148" t="s">
        <v>44</v>
      </c>
      <c r="P930" s="149">
        <f>O930*H930</f>
        <v>0</v>
      </c>
      <c r="Q930" s="149">
        <v>0.05</v>
      </c>
      <c r="R930" s="149">
        <f>Q930*H930</f>
        <v>0.1</v>
      </c>
      <c r="S930" s="149">
        <v>0</v>
      </c>
      <c r="T930" s="150">
        <f>S930*H930</f>
        <v>0</v>
      </c>
      <c r="AR930" s="151" t="s">
        <v>219</v>
      </c>
      <c r="AT930" s="151" t="s">
        <v>319</v>
      </c>
      <c r="AU930" s="151" t="s">
        <v>88</v>
      </c>
      <c r="AY930" s="17" t="s">
        <v>317</v>
      </c>
      <c r="BE930" s="152">
        <f>IF(N930="základní",J930,0)</f>
        <v>0</v>
      </c>
      <c r="BF930" s="152">
        <f>IF(N930="snížená",J930,0)</f>
        <v>0</v>
      </c>
      <c r="BG930" s="152">
        <f>IF(N930="zákl. přenesená",J930,0)</f>
        <v>0</v>
      </c>
      <c r="BH930" s="152">
        <f>IF(N930="sníž. přenesená",J930,0)</f>
        <v>0</v>
      </c>
      <c r="BI930" s="152">
        <f>IF(N930="nulová",J930,0)</f>
        <v>0</v>
      </c>
      <c r="BJ930" s="17" t="s">
        <v>21</v>
      </c>
      <c r="BK930" s="152">
        <f>ROUND(I930*H930,1)</f>
        <v>0</v>
      </c>
      <c r="BL930" s="17" t="s">
        <v>219</v>
      </c>
      <c r="BM930" s="151" t="s">
        <v>1719</v>
      </c>
    </row>
    <row r="931" spans="2:51" s="13" customFormat="1" ht="11.25">
      <c r="B931" s="160"/>
      <c r="D931" s="154" t="s">
        <v>323</v>
      </c>
      <c r="E931" s="161" t="s">
        <v>1</v>
      </c>
      <c r="F931" s="162" t="s">
        <v>1135</v>
      </c>
      <c r="H931" s="163">
        <v>2</v>
      </c>
      <c r="I931" s="164"/>
      <c r="L931" s="160"/>
      <c r="M931" s="165"/>
      <c r="T931" s="166"/>
      <c r="AT931" s="161" t="s">
        <v>323</v>
      </c>
      <c r="AU931" s="161" t="s">
        <v>88</v>
      </c>
      <c r="AV931" s="13" t="s">
        <v>88</v>
      </c>
      <c r="AW931" s="13" t="s">
        <v>35</v>
      </c>
      <c r="AX931" s="13" t="s">
        <v>79</v>
      </c>
      <c r="AY931" s="161" t="s">
        <v>317</v>
      </c>
    </row>
    <row r="932" spans="2:51" s="15" customFormat="1" ht="11.25">
      <c r="B932" s="174"/>
      <c r="D932" s="154" t="s">
        <v>323</v>
      </c>
      <c r="E932" s="175" t="s">
        <v>1116</v>
      </c>
      <c r="F932" s="176" t="s">
        <v>334</v>
      </c>
      <c r="H932" s="177">
        <v>2</v>
      </c>
      <c r="I932" s="178"/>
      <c r="L932" s="174"/>
      <c r="M932" s="179"/>
      <c r="T932" s="180"/>
      <c r="AT932" s="175" t="s">
        <v>323</v>
      </c>
      <c r="AU932" s="175" t="s">
        <v>88</v>
      </c>
      <c r="AV932" s="15" t="s">
        <v>219</v>
      </c>
      <c r="AW932" s="15" t="s">
        <v>35</v>
      </c>
      <c r="AX932" s="15" t="s">
        <v>21</v>
      </c>
      <c r="AY932" s="175" t="s">
        <v>317</v>
      </c>
    </row>
    <row r="933" spans="2:65" s="1" customFormat="1" ht="16.5" customHeight="1">
      <c r="B933" s="32"/>
      <c r="C933" s="181" t="s">
        <v>1720</v>
      </c>
      <c r="D933" s="181" t="s">
        <v>574</v>
      </c>
      <c r="E933" s="182" t="s">
        <v>1721</v>
      </c>
      <c r="F933" s="183" t="s">
        <v>1722</v>
      </c>
      <c r="G933" s="184" t="s">
        <v>506</v>
      </c>
      <c r="H933" s="185">
        <v>2</v>
      </c>
      <c r="I933" s="186"/>
      <c r="J933" s="187">
        <f>ROUND(I933*H933,1)</f>
        <v>0</v>
      </c>
      <c r="K933" s="188"/>
      <c r="L933" s="189"/>
      <c r="M933" s="190" t="s">
        <v>1</v>
      </c>
      <c r="N933" s="191" t="s">
        <v>44</v>
      </c>
      <c r="P933" s="149">
        <f>O933*H933</f>
        <v>0</v>
      </c>
      <c r="Q933" s="149">
        <v>0.0295</v>
      </c>
      <c r="R933" s="149">
        <f>Q933*H933</f>
        <v>0.059</v>
      </c>
      <c r="S933" s="149">
        <v>0</v>
      </c>
      <c r="T933" s="150">
        <f>S933*H933</f>
        <v>0</v>
      </c>
      <c r="AR933" s="151" t="s">
        <v>252</v>
      </c>
      <c r="AT933" s="151" t="s">
        <v>574</v>
      </c>
      <c r="AU933" s="151" t="s">
        <v>88</v>
      </c>
      <c r="AY933" s="17" t="s">
        <v>317</v>
      </c>
      <c r="BE933" s="152">
        <f>IF(N933="základní",J933,0)</f>
        <v>0</v>
      </c>
      <c r="BF933" s="152">
        <f>IF(N933="snížená",J933,0)</f>
        <v>0</v>
      </c>
      <c r="BG933" s="152">
        <f>IF(N933="zákl. přenesená",J933,0)</f>
        <v>0</v>
      </c>
      <c r="BH933" s="152">
        <f>IF(N933="sníž. přenesená",J933,0)</f>
        <v>0</v>
      </c>
      <c r="BI933" s="152">
        <f>IF(N933="nulová",J933,0)</f>
        <v>0</v>
      </c>
      <c r="BJ933" s="17" t="s">
        <v>21</v>
      </c>
      <c r="BK933" s="152">
        <f>ROUND(I933*H933,1)</f>
        <v>0</v>
      </c>
      <c r="BL933" s="17" t="s">
        <v>219</v>
      </c>
      <c r="BM933" s="151" t="s">
        <v>1723</v>
      </c>
    </row>
    <row r="934" spans="2:51" s="13" customFormat="1" ht="11.25">
      <c r="B934" s="160"/>
      <c r="D934" s="154" t="s">
        <v>323</v>
      </c>
      <c r="E934" s="161" t="s">
        <v>1</v>
      </c>
      <c r="F934" s="162" t="s">
        <v>1116</v>
      </c>
      <c r="H934" s="163">
        <v>2</v>
      </c>
      <c r="I934" s="164"/>
      <c r="L934" s="160"/>
      <c r="M934" s="165"/>
      <c r="T934" s="166"/>
      <c r="AT934" s="161" t="s">
        <v>323</v>
      </c>
      <c r="AU934" s="161" t="s">
        <v>88</v>
      </c>
      <c r="AV934" s="13" t="s">
        <v>88</v>
      </c>
      <c r="AW934" s="13" t="s">
        <v>35</v>
      </c>
      <c r="AX934" s="13" t="s">
        <v>79</v>
      </c>
      <c r="AY934" s="161" t="s">
        <v>317</v>
      </c>
    </row>
    <row r="935" spans="2:51" s="15" customFormat="1" ht="11.25">
      <c r="B935" s="174"/>
      <c r="D935" s="154" t="s">
        <v>323</v>
      </c>
      <c r="E935" s="175" t="s">
        <v>1</v>
      </c>
      <c r="F935" s="176" t="s">
        <v>334</v>
      </c>
      <c r="H935" s="177">
        <v>2</v>
      </c>
      <c r="I935" s="178"/>
      <c r="L935" s="174"/>
      <c r="M935" s="179"/>
      <c r="T935" s="180"/>
      <c r="AT935" s="175" t="s">
        <v>323</v>
      </c>
      <c r="AU935" s="175" t="s">
        <v>88</v>
      </c>
      <c r="AV935" s="15" t="s">
        <v>219</v>
      </c>
      <c r="AW935" s="15" t="s">
        <v>35</v>
      </c>
      <c r="AX935" s="15" t="s">
        <v>21</v>
      </c>
      <c r="AY935" s="175" t="s">
        <v>317</v>
      </c>
    </row>
    <row r="936" spans="2:65" s="1" customFormat="1" ht="24.2" customHeight="1">
      <c r="B936" s="32"/>
      <c r="C936" s="181" t="s">
        <v>1724</v>
      </c>
      <c r="D936" s="181" t="s">
        <v>574</v>
      </c>
      <c r="E936" s="182" t="s">
        <v>1725</v>
      </c>
      <c r="F936" s="183" t="s">
        <v>1726</v>
      </c>
      <c r="G936" s="184" t="s">
        <v>506</v>
      </c>
      <c r="H936" s="185">
        <v>2</v>
      </c>
      <c r="I936" s="186"/>
      <c r="J936" s="187">
        <f>ROUND(I936*H936,1)</f>
        <v>0</v>
      </c>
      <c r="K936" s="188"/>
      <c r="L936" s="189"/>
      <c r="M936" s="190" t="s">
        <v>1</v>
      </c>
      <c r="N936" s="191" t="s">
        <v>44</v>
      </c>
      <c r="P936" s="149">
        <f>O936*H936</f>
        <v>0</v>
      </c>
      <c r="Q936" s="149">
        <v>0.0019</v>
      </c>
      <c r="R936" s="149">
        <f>Q936*H936</f>
        <v>0.0038</v>
      </c>
      <c r="S936" s="149">
        <v>0</v>
      </c>
      <c r="T936" s="150">
        <f>S936*H936</f>
        <v>0</v>
      </c>
      <c r="AR936" s="151" t="s">
        <v>252</v>
      </c>
      <c r="AT936" s="151" t="s">
        <v>574</v>
      </c>
      <c r="AU936" s="151" t="s">
        <v>88</v>
      </c>
      <c r="AY936" s="17" t="s">
        <v>317</v>
      </c>
      <c r="BE936" s="152">
        <f>IF(N936="základní",J936,0)</f>
        <v>0</v>
      </c>
      <c r="BF936" s="152">
        <f>IF(N936="snížená",J936,0)</f>
        <v>0</v>
      </c>
      <c r="BG936" s="152">
        <f>IF(N936="zákl. přenesená",J936,0)</f>
        <v>0</v>
      </c>
      <c r="BH936" s="152">
        <f>IF(N936="sníž. přenesená",J936,0)</f>
        <v>0</v>
      </c>
      <c r="BI936" s="152">
        <f>IF(N936="nulová",J936,0)</f>
        <v>0</v>
      </c>
      <c r="BJ936" s="17" t="s">
        <v>21</v>
      </c>
      <c r="BK936" s="152">
        <f>ROUND(I936*H936,1)</f>
        <v>0</v>
      </c>
      <c r="BL936" s="17" t="s">
        <v>219</v>
      </c>
      <c r="BM936" s="151" t="s">
        <v>1727</v>
      </c>
    </row>
    <row r="937" spans="2:51" s="13" customFormat="1" ht="11.25">
      <c r="B937" s="160"/>
      <c r="D937" s="154" t="s">
        <v>323</v>
      </c>
      <c r="E937" s="161" t="s">
        <v>1</v>
      </c>
      <c r="F937" s="162" t="s">
        <v>1116</v>
      </c>
      <c r="H937" s="163">
        <v>2</v>
      </c>
      <c r="I937" s="164"/>
      <c r="L937" s="160"/>
      <c r="M937" s="165"/>
      <c r="T937" s="166"/>
      <c r="AT937" s="161" t="s">
        <v>323</v>
      </c>
      <c r="AU937" s="161" t="s">
        <v>88</v>
      </c>
      <c r="AV937" s="13" t="s">
        <v>88</v>
      </c>
      <c r="AW937" s="13" t="s">
        <v>35</v>
      </c>
      <c r="AX937" s="13" t="s">
        <v>79</v>
      </c>
      <c r="AY937" s="161" t="s">
        <v>317</v>
      </c>
    </row>
    <row r="938" spans="2:51" s="15" customFormat="1" ht="11.25">
      <c r="B938" s="174"/>
      <c r="D938" s="154" t="s">
        <v>323</v>
      </c>
      <c r="E938" s="175" t="s">
        <v>1</v>
      </c>
      <c r="F938" s="176" t="s">
        <v>334</v>
      </c>
      <c r="H938" s="177">
        <v>2</v>
      </c>
      <c r="I938" s="178"/>
      <c r="L938" s="174"/>
      <c r="M938" s="179"/>
      <c r="T938" s="180"/>
      <c r="AT938" s="175" t="s">
        <v>323</v>
      </c>
      <c r="AU938" s="175" t="s">
        <v>88</v>
      </c>
      <c r="AV938" s="15" t="s">
        <v>219</v>
      </c>
      <c r="AW938" s="15" t="s">
        <v>35</v>
      </c>
      <c r="AX938" s="15" t="s">
        <v>21</v>
      </c>
      <c r="AY938" s="175" t="s">
        <v>317</v>
      </c>
    </row>
    <row r="939" spans="2:65" s="1" customFormat="1" ht="16.5" customHeight="1">
      <c r="B939" s="32"/>
      <c r="C939" s="139" t="s">
        <v>1728</v>
      </c>
      <c r="D939" s="139" t="s">
        <v>319</v>
      </c>
      <c r="E939" s="140" t="s">
        <v>1729</v>
      </c>
      <c r="F939" s="141" t="s">
        <v>1730</v>
      </c>
      <c r="G939" s="142" t="s">
        <v>172</v>
      </c>
      <c r="H939" s="143">
        <v>267.51</v>
      </c>
      <c r="I939" s="144"/>
      <c r="J939" s="145">
        <f>ROUND(I939*H939,1)</f>
        <v>0</v>
      </c>
      <c r="K939" s="146"/>
      <c r="L939" s="32"/>
      <c r="M939" s="147" t="s">
        <v>1</v>
      </c>
      <c r="N939" s="148" t="s">
        <v>44</v>
      </c>
      <c r="P939" s="149">
        <f>O939*H939</f>
        <v>0</v>
      </c>
      <c r="Q939" s="149">
        <v>0</v>
      </c>
      <c r="R939" s="149">
        <f>Q939*H939</f>
        <v>0</v>
      </c>
      <c r="S939" s="149">
        <v>0</v>
      </c>
      <c r="T939" s="150">
        <f>S939*H939</f>
        <v>0</v>
      </c>
      <c r="AR939" s="151" t="s">
        <v>219</v>
      </c>
      <c r="AT939" s="151" t="s">
        <v>319</v>
      </c>
      <c r="AU939" s="151" t="s">
        <v>88</v>
      </c>
      <c r="AY939" s="17" t="s">
        <v>317</v>
      </c>
      <c r="BE939" s="152">
        <f>IF(N939="základní",J939,0)</f>
        <v>0</v>
      </c>
      <c r="BF939" s="152">
        <f>IF(N939="snížená",J939,0)</f>
        <v>0</v>
      </c>
      <c r="BG939" s="152">
        <f>IF(N939="zákl. přenesená",J939,0)</f>
        <v>0</v>
      </c>
      <c r="BH939" s="152">
        <f>IF(N939="sníž. přenesená",J939,0)</f>
        <v>0</v>
      </c>
      <c r="BI939" s="152">
        <f>IF(N939="nulová",J939,0)</f>
        <v>0</v>
      </c>
      <c r="BJ939" s="17" t="s">
        <v>21</v>
      </c>
      <c r="BK939" s="152">
        <f>ROUND(I939*H939,1)</f>
        <v>0</v>
      </c>
      <c r="BL939" s="17" t="s">
        <v>219</v>
      </c>
      <c r="BM939" s="151" t="s">
        <v>1731</v>
      </c>
    </row>
    <row r="940" spans="2:51" s="13" customFormat="1" ht="11.25">
      <c r="B940" s="160"/>
      <c r="D940" s="154" t="s">
        <v>323</v>
      </c>
      <c r="E940" s="161" t="s">
        <v>1</v>
      </c>
      <c r="F940" s="162" t="s">
        <v>1130</v>
      </c>
      <c r="H940" s="163">
        <v>267.51</v>
      </c>
      <c r="I940" s="164"/>
      <c r="L940" s="160"/>
      <c r="M940" s="165"/>
      <c r="T940" s="166"/>
      <c r="AT940" s="161" t="s">
        <v>323</v>
      </c>
      <c r="AU940" s="161" t="s">
        <v>88</v>
      </c>
      <c r="AV940" s="13" t="s">
        <v>88</v>
      </c>
      <c r="AW940" s="13" t="s">
        <v>35</v>
      </c>
      <c r="AX940" s="13" t="s">
        <v>79</v>
      </c>
      <c r="AY940" s="161" t="s">
        <v>317</v>
      </c>
    </row>
    <row r="941" spans="2:51" s="15" customFormat="1" ht="11.25">
      <c r="B941" s="174"/>
      <c r="D941" s="154" t="s">
        <v>323</v>
      </c>
      <c r="E941" s="175" t="s">
        <v>1</v>
      </c>
      <c r="F941" s="176" t="s">
        <v>334</v>
      </c>
      <c r="H941" s="177">
        <v>267.51</v>
      </c>
      <c r="I941" s="178"/>
      <c r="L941" s="174"/>
      <c r="M941" s="179"/>
      <c r="T941" s="180"/>
      <c r="AT941" s="175" t="s">
        <v>323</v>
      </c>
      <c r="AU941" s="175" t="s">
        <v>88</v>
      </c>
      <c r="AV941" s="15" t="s">
        <v>219</v>
      </c>
      <c r="AW941" s="15" t="s">
        <v>35</v>
      </c>
      <c r="AX941" s="15" t="s">
        <v>21</v>
      </c>
      <c r="AY941" s="175" t="s">
        <v>317</v>
      </c>
    </row>
    <row r="942" spans="2:65" s="1" customFormat="1" ht="21.75" customHeight="1">
      <c r="B942" s="32"/>
      <c r="C942" s="139" t="s">
        <v>1732</v>
      </c>
      <c r="D942" s="139" t="s">
        <v>319</v>
      </c>
      <c r="E942" s="140" t="s">
        <v>1733</v>
      </c>
      <c r="F942" s="141" t="s">
        <v>1734</v>
      </c>
      <c r="G942" s="142" t="s">
        <v>172</v>
      </c>
      <c r="H942" s="143">
        <v>2513.67</v>
      </c>
      <c r="I942" s="144"/>
      <c r="J942" s="145">
        <f>ROUND(I942*H942,1)</f>
        <v>0</v>
      </c>
      <c r="K942" s="146"/>
      <c r="L942" s="32"/>
      <c r="M942" s="147" t="s">
        <v>1</v>
      </c>
      <c r="N942" s="148" t="s">
        <v>44</v>
      </c>
      <c r="P942" s="149">
        <f>O942*H942</f>
        <v>0</v>
      </c>
      <c r="Q942" s="149">
        <v>0</v>
      </c>
      <c r="R942" s="149">
        <f>Q942*H942</f>
        <v>0</v>
      </c>
      <c r="S942" s="149">
        <v>0</v>
      </c>
      <c r="T942" s="150">
        <f>S942*H942</f>
        <v>0</v>
      </c>
      <c r="AR942" s="151" t="s">
        <v>219</v>
      </c>
      <c r="AT942" s="151" t="s">
        <v>319</v>
      </c>
      <c r="AU942" s="151" t="s">
        <v>88</v>
      </c>
      <c r="AY942" s="17" t="s">
        <v>317</v>
      </c>
      <c r="BE942" s="152">
        <f>IF(N942="základní",J942,0)</f>
        <v>0</v>
      </c>
      <c r="BF942" s="152">
        <f>IF(N942="snížená",J942,0)</f>
        <v>0</v>
      </c>
      <c r="BG942" s="152">
        <f>IF(N942="zákl. přenesená",J942,0)</f>
        <v>0</v>
      </c>
      <c r="BH942" s="152">
        <f>IF(N942="sníž. přenesená",J942,0)</f>
        <v>0</v>
      </c>
      <c r="BI942" s="152">
        <f>IF(N942="nulová",J942,0)</f>
        <v>0</v>
      </c>
      <c r="BJ942" s="17" t="s">
        <v>21</v>
      </c>
      <c r="BK942" s="152">
        <f>ROUND(I942*H942,1)</f>
        <v>0</v>
      </c>
      <c r="BL942" s="17" t="s">
        <v>219</v>
      </c>
      <c r="BM942" s="151" t="s">
        <v>1735</v>
      </c>
    </row>
    <row r="943" spans="2:51" s="13" customFormat="1" ht="11.25">
      <c r="B943" s="160"/>
      <c r="D943" s="154" t="s">
        <v>323</v>
      </c>
      <c r="E943" s="161" t="s">
        <v>1</v>
      </c>
      <c r="F943" s="162" t="s">
        <v>1118</v>
      </c>
      <c r="H943" s="163">
        <v>2513.67</v>
      </c>
      <c r="I943" s="164"/>
      <c r="L943" s="160"/>
      <c r="M943" s="165"/>
      <c r="T943" s="166"/>
      <c r="AT943" s="161" t="s">
        <v>323</v>
      </c>
      <c r="AU943" s="161" t="s">
        <v>88</v>
      </c>
      <c r="AV943" s="13" t="s">
        <v>88</v>
      </c>
      <c r="AW943" s="13" t="s">
        <v>35</v>
      </c>
      <c r="AX943" s="13" t="s">
        <v>79</v>
      </c>
      <c r="AY943" s="161" t="s">
        <v>317</v>
      </c>
    </row>
    <row r="944" spans="2:51" s="15" customFormat="1" ht="11.25">
      <c r="B944" s="174"/>
      <c r="D944" s="154" t="s">
        <v>323</v>
      </c>
      <c r="E944" s="175" t="s">
        <v>1</v>
      </c>
      <c r="F944" s="176" t="s">
        <v>334</v>
      </c>
      <c r="H944" s="177">
        <v>2513.67</v>
      </c>
      <c r="I944" s="178"/>
      <c r="L944" s="174"/>
      <c r="M944" s="179"/>
      <c r="T944" s="180"/>
      <c r="AT944" s="175" t="s">
        <v>323</v>
      </c>
      <c r="AU944" s="175" t="s">
        <v>88</v>
      </c>
      <c r="AV944" s="15" t="s">
        <v>219</v>
      </c>
      <c r="AW944" s="15" t="s">
        <v>35</v>
      </c>
      <c r="AX944" s="15" t="s">
        <v>21</v>
      </c>
      <c r="AY944" s="175" t="s">
        <v>317</v>
      </c>
    </row>
    <row r="945" spans="2:65" s="1" customFormat="1" ht="24.2" customHeight="1">
      <c r="B945" s="32"/>
      <c r="C945" s="139" t="s">
        <v>1736</v>
      </c>
      <c r="D945" s="139" t="s">
        <v>319</v>
      </c>
      <c r="E945" s="140" t="s">
        <v>1737</v>
      </c>
      <c r="F945" s="141" t="s">
        <v>1738</v>
      </c>
      <c r="G945" s="142" t="s">
        <v>172</v>
      </c>
      <c r="H945" s="143">
        <v>267.51</v>
      </c>
      <c r="I945" s="144"/>
      <c r="J945" s="145">
        <f>ROUND(I945*H945,1)</f>
        <v>0</v>
      </c>
      <c r="K945" s="146"/>
      <c r="L945" s="32"/>
      <c r="M945" s="147" t="s">
        <v>1</v>
      </c>
      <c r="N945" s="148" t="s">
        <v>44</v>
      </c>
      <c r="P945" s="149">
        <f>O945*H945</f>
        <v>0</v>
      </c>
      <c r="Q945" s="149">
        <v>0</v>
      </c>
      <c r="R945" s="149">
        <f>Q945*H945</f>
        <v>0</v>
      </c>
      <c r="S945" s="149">
        <v>0</v>
      </c>
      <c r="T945" s="150">
        <f>S945*H945</f>
        <v>0</v>
      </c>
      <c r="AR945" s="151" t="s">
        <v>219</v>
      </c>
      <c r="AT945" s="151" t="s">
        <v>319</v>
      </c>
      <c r="AU945" s="151" t="s">
        <v>88</v>
      </c>
      <c r="AY945" s="17" t="s">
        <v>317</v>
      </c>
      <c r="BE945" s="152">
        <f>IF(N945="základní",J945,0)</f>
        <v>0</v>
      </c>
      <c r="BF945" s="152">
        <f>IF(N945="snížená",J945,0)</f>
        <v>0</v>
      </c>
      <c r="BG945" s="152">
        <f>IF(N945="zákl. přenesená",J945,0)</f>
        <v>0</v>
      </c>
      <c r="BH945" s="152">
        <f>IF(N945="sníž. přenesená",J945,0)</f>
        <v>0</v>
      </c>
      <c r="BI945" s="152">
        <f>IF(N945="nulová",J945,0)</f>
        <v>0</v>
      </c>
      <c r="BJ945" s="17" t="s">
        <v>21</v>
      </c>
      <c r="BK945" s="152">
        <f>ROUND(I945*H945,1)</f>
        <v>0</v>
      </c>
      <c r="BL945" s="17" t="s">
        <v>219</v>
      </c>
      <c r="BM945" s="151" t="s">
        <v>1739</v>
      </c>
    </row>
    <row r="946" spans="2:51" s="13" customFormat="1" ht="11.25">
      <c r="B946" s="160"/>
      <c r="D946" s="154" t="s">
        <v>323</v>
      </c>
      <c r="E946" s="161" t="s">
        <v>1</v>
      </c>
      <c r="F946" s="162" t="s">
        <v>1130</v>
      </c>
      <c r="H946" s="163">
        <v>267.51</v>
      </c>
      <c r="I946" s="164"/>
      <c r="L946" s="160"/>
      <c r="M946" s="165"/>
      <c r="T946" s="166"/>
      <c r="AT946" s="161" t="s">
        <v>323</v>
      </c>
      <c r="AU946" s="161" t="s">
        <v>88</v>
      </c>
      <c r="AV946" s="13" t="s">
        <v>88</v>
      </c>
      <c r="AW946" s="13" t="s">
        <v>35</v>
      </c>
      <c r="AX946" s="13" t="s">
        <v>79</v>
      </c>
      <c r="AY946" s="161" t="s">
        <v>317</v>
      </c>
    </row>
    <row r="947" spans="2:51" s="15" customFormat="1" ht="11.25">
      <c r="B947" s="174"/>
      <c r="D947" s="154" t="s">
        <v>323</v>
      </c>
      <c r="E947" s="175" t="s">
        <v>1</v>
      </c>
      <c r="F947" s="176" t="s">
        <v>334</v>
      </c>
      <c r="H947" s="177">
        <v>267.51</v>
      </c>
      <c r="I947" s="178"/>
      <c r="L947" s="174"/>
      <c r="M947" s="179"/>
      <c r="T947" s="180"/>
      <c r="AT947" s="175" t="s">
        <v>323</v>
      </c>
      <c r="AU947" s="175" t="s">
        <v>88</v>
      </c>
      <c r="AV947" s="15" t="s">
        <v>219</v>
      </c>
      <c r="AW947" s="15" t="s">
        <v>35</v>
      </c>
      <c r="AX947" s="15" t="s">
        <v>21</v>
      </c>
      <c r="AY947" s="175" t="s">
        <v>317</v>
      </c>
    </row>
    <row r="948" spans="2:65" s="1" customFormat="1" ht="24.2" customHeight="1">
      <c r="B948" s="32"/>
      <c r="C948" s="139" t="s">
        <v>1740</v>
      </c>
      <c r="D948" s="139" t="s">
        <v>319</v>
      </c>
      <c r="E948" s="140" t="s">
        <v>1741</v>
      </c>
      <c r="F948" s="141" t="s">
        <v>1742</v>
      </c>
      <c r="G948" s="142" t="s">
        <v>172</v>
      </c>
      <c r="H948" s="143">
        <v>2513.67</v>
      </c>
      <c r="I948" s="144"/>
      <c r="J948" s="145">
        <f>ROUND(I948*H948,1)</f>
        <v>0</v>
      </c>
      <c r="K948" s="146"/>
      <c r="L948" s="32"/>
      <c r="M948" s="147" t="s">
        <v>1</v>
      </c>
      <c r="N948" s="148" t="s">
        <v>44</v>
      </c>
      <c r="P948" s="149">
        <f>O948*H948</f>
        <v>0</v>
      </c>
      <c r="Q948" s="149">
        <v>0</v>
      </c>
      <c r="R948" s="149">
        <f>Q948*H948</f>
        <v>0</v>
      </c>
      <c r="S948" s="149">
        <v>0</v>
      </c>
      <c r="T948" s="150">
        <f>S948*H948</f>
        <v>0</v>
      </c>
      <c r="AR948" s="151" t="s">
        <v>219</v>
      </c>
      <c r="AT948" s="151" t="s">
        <v>319</v>
      </c>
      <c r="AU948" s="151" t="s">
        <v>88</v>
      </c>
      <c r="AY948" s="17" t="s">
        <v>317</v>
      </c>
      <c r="BE948" s="152">
        <f>IF(N948="základní",J948,0)</f>
        <v>0</v>
      </c>
      <c r="BF948" s="152">
        <f>IF(N948="snížená",J948,0)</f>
        <v>0</v>
      </c>
      <c r="BG948" s="152">
        <f>IF(N948="zákl. přenesená",J948,0)</f>
        <v>0</v>
      </c>
      <c r="BH948" s="152">
        <f>IF(N948="sníž. přenesená",J948,0)</f>
        <v>0</v>
      </c>
      <c r="BI948" s="152">
        <f>IF(N948="nulová",J948,0)</f>
        <v>0</v>
      </c>
      <c r="BJ948" s="17" t="s">
        <v>21</v>
      </c>
      <c r="BK948" s="152">
        <f>ROUND(I948*H948,1)</f>
        <v>0</v>
      </c>
      <c r="BL948" s="17" t="s">
        <v>219</v>
      </c>
      <c r="BM948" s="151" t="s">
        <v>1743</v>
      </c>
    </row>
    <row r="949" spans="2:51" s="13" customFormat="1" ht="11.25">
      <c r="B949" s="160"/>
      <c r="D949" s="154" t="s">
        <v>323</v>
      </c>
      <c r="E949" s="161" t="s">
        <v>1</v>
      </c>
      <c r="F949" s="162" t="s">
        <v>1118</v>
      </c>
      <c r="H949" s="163">
        <v>2513.67</v>
      </c>
      <c r="I949" s="164"/>
      <c r="L949" s="160"/>
      <c r="M949" s="165"/>
      <c r="T949" s="166"/>
      <c r="AT949" s="161" t="s">
        <v>323</v>
      </c>
      <c r="AU949" s="161" t="s">
        <v>88</v>
      </c>
      <c r="AV949" s="13" t="s">
        <v>88</v>
      </c>
      <c r="AW949" s="13" t="s">
        <v>35</v>
      </c>
      <c r="AX949" s="13" t="s">
        <v>79</v>
      </c>
      <c r="AY949" s="161" t="s">
        <v>317</v>
      </c>
    </row>
    <row r="950" spans="2:51" s="15" customFormat="1" ht="11.25">
      <c r="B950" s="174"/>
      <c r="D950" s="154" t="s">
        <v>323</v>
      </c>
      <c r="E950" s="175" t="s">
        <v>1</v>
      </c>
      <c r="F950" s="176" t="s">
        <v>334</v>
      </c>
      <c r="H950" s="177">
        <v>2513.67</v>
      </c>
      <c r="I950" s="178"/>
      <c r="L950" s="174"/>
      <c r="M950" s="179"/>
      <c r="T950" s="180"/>
      <c r="AT950" s="175" t="s">
        <v>323</v>
      </c>
      <c r="AU950" s="175" t="s">
        <v>88</v>
      </c>
      <c r="AV950" s="15" t="s">
        <v>219</v>
      </c>
      <c r="AW950" s="15" t="s">
        <v>35</v>
      </c>
      <c r="AX950" s="15" t="s">
        <v>21</v>
      </c>
      <c r="AY950" s="175" t="s">
        <v>317</v>
      </c>
    </row>
    <row r="951" spans="2:65" s="1" customFormat="1" ht="24.2" customHeight="1">
      <c r="B951" s="32"/>
      <c r="C951" s="139" t="s">
        <v>1058</v>
      </c>
      <c r="D951" s="139" t="s">
        <v>319</v>
      </c>
      <c r="E951" s="140" t="s">
        <v>1744</v>
      </c>
      <c r="F951" s="141" t="s">
        <v>1745</v>
      </c>
      <c r="G951" s="142" t="s">
        <v>506</v>
      </c>
      <c r="H951" s="143">
        <v>7</v>
      </c>
      <c r="I951" s="144"/>
      <c r="J951" s="145">
        <f>ROUND(I951*H951,1)</f>
        <v>0</v>
      </c>
      <c r="K951" s="146"/>
      <c r="L951" s="32"/>
      <c r="M951" s="147" t="s">
        <v>1</v>
      </c>
      <c r="N951" s="148" t="s">
        <v>44</v>
      </c>
      <c r="P951" s="149">
        <f>O951*H951</f>
        <v>0</v>
      </c>
      <c r="Q951" s="149">
        <v>0.45937</v>
      </c>
      <c r="R951" s="149">
        <f>Q951*H951</f>
        <v>3.21559</v>
      </c>
      <c r="S951" s="149">
        <v>0</v>
      </c>
      <c r="T951" s="150">
        <f>S951*H951</f>
        <v>0</v>
      </c>
      <c r="AR951" s="151" t="s">
        <v>219</v>
      </c>
      <c r="AT951" s="151" t="s">
        <v>319</v>
      </c>
      <c r="AU951" s="151" t="s">
        <v>88</v>
      </c>
      <c r="AY951" s="17" t="s">
        <v>317</v>
      </c>
      <c r="BE951" s="152">
        <f>IF(N951="základní",J951,0)</f>
        <v>0</v>
      </c>
      <c r="BF951" s="152">
        <f>IF(N951="snížená",J951,0)</f>
        <v>0</v>
      </c>
      <c r="BG951" s="152">
        <f>IF(N951="zákl. přenesená",J951,0)</f>
        <v>0</v>
      </c>
      <c r="BH951" s="152">
        <f>IF(N951="sníž. přenesená",J951,0)</f>
        <v>0</v>
      </c>
      <c r="BI951" s="152">
        <f>IF(N951="nulová",J951,0)</f>
        <v>0</v>
      </c>
      <c r="BJ951" s="17" t="s">
        <v>21</v>
      </c>
      <c r="BK951" s="152">
        <f>ROUND(I951*H951,1)</f>
        <v>0</v>
      </c>
      <c r="BL951" s="17" t="s">
        <v>219</v>
      </c>
      <c r="BM951" s="151" t="s">
        <v>1746</v>
      </c>
    </row>
    <row r="952" spans="2:51" s="12" customFormat="1" ht="11.25">
      <c r="B952" s="153"/>
      <c r="D952" s="154" t="s">
        <v>323</v>
      </c>
      <c r="E952" s="155" t="s">
        <v>1</v>
      </c>
      <c r="F952" s="156" t="s">
        <v>1232</v>
      </c>
      <c r="H952" s="155" t="s">
        <v>1</v>
      </c>
      <c r="I952" s="157"/>
      <c r="L952" s="153"/>
      <c r="M952" s="158"/>
      <c r="T952" s="159"/>
      <c r="AT952" s="155" t="s">
        <v>323</v>
      </c>
      <c r="AU952" s="155" t="s">
        <v>88</v>
      </c>
      <c r="AV952" s="12" t="s">
        <v>21</v>
      </c>
      <c r="AW952" s="12" t="s">
        <v>35</v>
      </c>
      <c r="AX952" s="12" t="s">
        <v>79</v>
      </c>
      <c r="AY952" s="155" t="s">
        <v>317</v>
      </c>
    </row>
    <row r="953" spans="2:51" s="13" customFormat="1" ht="11.25">
      <c r="B953" s="160"/>
      <c r="D953" s="154" t="s">
        <v>323</v>
      </c>
      <c r="E953" s="161" t="s">
        <v>1</v>
      </c>
      <c r="F953" s="162" t="s">
        <v>21</v>
      </c>
      <c r="H953" s="163">
        <v>1</v>
      </c>
      <c r="I953" s="164"/>
      <c r="L953" s="160"/>
      <c r="M953" s="165"/>
      <c r="T953" s="166"/>
      <c r="AT953" s="161" t="s">
        <v>323</v>
      </c>
      <c r="AU953" s="161" t="s">
        <v>88</v>
      </c>
      <c r="AV953" s="13" t="s">
        <v>88</v>
      </c>
      <c r="AW953" s="13" t="s">
        <v>35</v>
      </c>
      <c r="AX953" s="13" t="s">
        <v>79</v>
      </c>
      <c r="AY953" s="161" t="s">
        <v>317</v>
      </c>
    </row>
    <row r="954" spans="2:51" s="12" customFormat="1" ht="11.25">
      <c r="B954" s="153"/>
      <c r="D954" s="154" t="s">
        <v>323</v>
      </c>
      <c r="E954" s="155" t="s">
        <v>1</v>
      </c>
      <c r="F954" s="156" t="s">
        <v>1486</v>
      </c>
      <c r="H954" s="155" t="s">
        <v>1</v>
      </c>
      <c r="I954" s="157"/>
      <c r="L954" s="153"/>
      <c r="M954" s="158"/>
      <c r="T954" s="159"/>
      <c r="AT954" s="155" t="s">
        <v>323</v>
      </c>
      <c r="AU954" s="155" t="s">
        <v>88</v>
      </c>
      <c r="AV954" s="12" t="s">
        <v>21</v>
      </c>
      <c r="AW954" s="12" t="s">
        <v>35</v>
      </c>
      <c r="AX954" s="12" t="s">
        <v>79</v>
      </c>
      <c r="AY954" s="155" t="s">
        <v>317</v>
      </c>
    </row>
    <row r="955" spans="2:51" s="13" customFormat="1" ht="11.25">
      <c r="B955" s="160"/>
      <c r="D955" s="154" t="s">
        <v>323</v>
      </c>
      <c r="E955" s="161" t="s">
        <v>1</v>
      </c>
      <c r="F955" s="162" t="s">
        <v>21</v>
      </c>
      <c r="H955" s="163">
        <v>1</v>
      </c>
      <c r="I955" s="164"/>
      <c r="L955" s="160"/>
      <c r="M955" s="165"/>
      <c r="T955" s="166"/>
      <c r="AT955" s="161" t="s">
        <v>323</v>
      </c>
      <c r="AU955" s="161" t="s">
        <v>88</v>
      </c>
      <c r="AV955" s="13" t="s">
        <v>88</v>
      </c>
      <c r="AW955" s="13" t="s">
        <v>35</v>
      </c>
      <c r="AX955" s="13" t="s">
        <v>79</v>
      </c>
      <c r="AY955" s="161" t="s">
        <v>317</v>
      </c>
    </row>
    <row r="956" spans="2:51" s="12" customFormat="1" ht="11.25">
      <c r="B956" s="153"/>
      <c r="D956" s="154" t="s">
        <v>323</v>
      </c>
      <c r="E956" s="155" t="s">
        <v>1</v>
      </c>
      <c r="F956" s="156" t="s">
        <v>1747</v>
      </c>
      <c r="H956" s="155" t="s">
        <v>1</v>
      </c>
      <c r="I956" s="157"/>
      <c r="L956" s="153"/>
      <c r="M956" s="158"/>
      <c r="T956" s="159"/>
      <c r="AT956" s="155" t="s">
        <v>323</v>
      </c>
      <c r="AU956" s="155" t="s">
        <v>88</v>
      </c>
      <c r="AV956" s="12" t="s">
        <v>21</v>
      </c>
      <c r="AW956" s="12" t="s">
        <v>35</v>
      </c>
      <c r="AX956" s="12" t="s">
        <v>79</v>
      </c>
      <c r="AY956" s="155" t="s">
        <v>317</v>
      </c>
    </row>
    <row r="957" spans="2:51" s="13" customFormat="1" ht="11.25">
      <c r="B957" s="160"/>
      <c r="D957" s="154" t="s">
        <v>323</v>
      </c>
      <c r="E957" s="161" t="s">
        <v>1</v>
      </c>
      <c r="F957" s="162" t="s">
        <v>26</v>
      </c>
      <c r="H957" s="163">
        <v>5</v>
      </c>
      <c r="I957" s="164"/>
      <c r="L957" s="160"/>
      <c r="M957" s="165"/>
      <c r="T957" s="166"/>
      <c r="AT957" s="161" t="s">
        <v>323</v>
      </c>
      <c r="AU957" s="161" t="s">
        <v>88</v>
      </c>
      <c r="AV957" s="13" t="s">
        <v>88</v>
      </c>
      <c r="AW957" s="13" t="s">
        <v>35</v>
      </c>
      <c r="AX957" s="13" t="s">
        <v>79</v>
      </c>
      <c r="AY957" s="161" t="s">
        <v>317</v>
      </c>
    </row>
    <row r="958" spans="2:51" s="15" customFormat="1" ht="11.25">
      <c r="B958" s="174"/>
      <c r="D958" s="154" t="s">
        <v>323</v>
      </c>
      <c r="E958" s="175" t="s">
        <v>1</v>
      </c>
      <c r="F958" s="176" t="s">
        <v>334</v>
      </c>
      <c r="H958" s="177">
        <v>7</v>
      </c>
      <c r="I958" s="178"/>
      <c r="L958" s="174"/>
      <c r="M958" s="179"/>
      <c r="T958" s="180"/>
      <c r="AT958" s="175" t="s">
        <v>323</v>
      </c>
      <c r="AU958" s="175" t="s">
        <v>88</v>
      </c>
      <c r="AV958" s="15" t="s">
        <v>219</v>
      </c>
      <c r="AW958" s="15" t="s">
        <v>35</v>
      </c>
      <c r="AX958" s="15" t="s">
        <v>21</v>
      </c>
      <c r="AY958" s="175" t="s">
        <v>317</v>
      </c>
    </row>
    <row r="959" spans="2:65" s="1" customFormat="1" ht="16.5" customHeight="1">
      <c r="B959" s="32"/>
      <c r="C959" s="139" t="s">
        <v>1748</v>
      </c>
      <c r="D959" s="139" t="s">
        <v>319</v>
      </c>
      <c r="E959" s="140" t="s">
        <v>1749</v>
      </c>
      <c r="F959" s="141" t="s">
        <v>1750</v>
      </c>
      <c r="G959" s="142" t="s">
        <v>506</v>
      </c>
      <c r="H959" s="143">
        <v>6</v>
      </c>
      <c r="I959" s="144"/>
      <c r="J959" s="145">
        <f>ROUND(I959*H959,1)</f>
        <v>0</v>
      </c>
      <c r="K959" s="146"/>
      <c r="L959" s="32"/>
      <c r="M959" s="147" t="s">
        <v>1</v>
      </c>
      <c r="N959" s="148" t="s">
        <v>44</v>
      </c>
      <c r="P959" s="149">
        <f>O959*H959</f>
        <v>0</v>
      </c>
      <c r="Q959" s="149">
        <v>0.00031</v>
      </c>
      <c r="R959" s="149">
        <f>Q959*H959</f>
        <v>0.00186</v>
      </c>
      <c r="S959" s="149">
        <v>0</v>
      </c>
      <c r="T959" s="150">
        <f>S959*H959</f>
        <v>0</v>
      </c>
      <c r="AR959" s="151" t="s">
        <v>219</v>
      </c>
      <c r="AT959" s="151" t="s">
        <v>319</v>
      </c>
      <c r="AU959" s="151" t="s">
        <v>88</v>
      </c>
      <c r="AY959" s="17" t="s">
        <v>317</v>
      </c>
      <c r="BE959" s="152">
        <f>IF(N959="základní",J959,0)</f>
        <v>0</v>
      </c>
      <c r="BF959" s="152">
        <f>IF(N959="snížená",J959,0)</f>
        <v>0</v>
      </c>
      <c r="BG959" s="152">
        <f>IF(N959="zákl. přenesená",J959,0)</f>
        <v>0</v>
      </c>
      <c r="BH959" s="152">
        <f>IF(N959="sníž. přenesená",J959,0)</f>
        <v>0</v>
      </c>
      <c r="BI959" s="152">
        <f>IF(N959="nulová",J959,0)</f>
        <v>0</v>
      </c>
      <c r="BJ959" s="17" t="s">
        <v>21</v>
      </c>
      <c r="BK959" s="152">
        <f>ROUND(I959*H959,1)</f>
        <v>0</v>
      </c>
      <c r="BL959" s="17" t="s">
        <v>219</v>
      </c>
      <c r="BM959" s="151" t="s">
        <v>1751</v>
      </c>
    </row>
    <row r="960" spans="2:51" s="12" customFormat="1" ht="11.25">
      <c r="B960" s="153"/>
      <c r="D960" s="154" t="s">
        <v>323</v>
      </c>
      <c r="E960" s="155" t="s">
        <v>1</v>
      </c>
      <c r="F960" s="156" t="s">
        <v>1752</v>
      </c>
      <c r="H960" s="155" t="s">
        <v>1</v>
      </c>
      <c r="I960" s="157"/>
      <c r="L960" s="153"/>
      <c r="M960" s="158"/>
      <c r="T960" s="159"/>
      <c r="AT960" s="155" t="s">
        <v>323</v>
      </c>
      <c r="AU960" s="155" t="s">
        <v>88</v>
      </c>
      <c r="AV960" s="12" t="s">
        <v>21</v>
      </c>
      <c r="AW960" s="12" t="s">
        <v>35</v>
      </c>
      <c r="AX960" s="12" t="s">
        <v>79</v>
      </c>
      <c r="AY960" s="155" t="s">
        <v>317</v>
      </c>
    </row>
    <row r="961" spans="2:51" s="13" customFormat="1" ht="11.25">
      <c r="B961" s="160"/>
      <c r="D961" s="154" t="s">
        <v>323</v>
      </c>
      <c r="E961" s="161" t="s">
        <v>1</v>
      </c>
      <c r="F961" s="162" t="s">
        <v>837</v>
      </c>
      <c r="H961" s="163">
        <v>18</v>
      </c>
      <c r="I961" s="164"/>
      <c r="L961" s="160"/>
      <c r="M961" s="165"/>
      <c r="T961" s="166"/>
      <c r="AT961" s="161" t="s">
        <v>323</v>
      </c>
      <c r="AU961" s="161" t="s">
        <v>88</v>
      </c>
      <c r="AV961" s="13" t="s">
        <v>88</v>
      </c>
      <c r="AW961" s="13" t="s">
        <v>35</v>
      </c>
      <c r="AX961" s="13" t="s">
        <v>79</v>
      </c>
      <c r="AY961" s="161" t="s">
        <v>317</v>
      </c>
    </row>
    <row r="962" spans="2:51" s="12" customFormat="1" ht="11.25">
      <c r="B962" s="153"/>
      <c r="D962" s="154" t="s">
        <v>323</v>
      </c>
      <c r="E962" s="155" t="s">
        <v>1</v>
      </c>
      <c r="F962" s="156" t="s">
        <v>1753</v>
      </c>
      <c r="H962" s="155" t="s">
        <v>1</v>
      </c>
      <c r="I962" s="157"/>
      <c r="L962" s="153"/>
      <c r="M962" s="158"/>
      <c r="T962" s="159"/>
      <c r="AT962" s="155" t="s">
        <v>323</v>
      </c>
      <c r="AU962" s="155" t="s">
        <v>88</v>
      </c>
      <c r="AV962" s="12" t="s">
        <v>21</v>
      </c>
      <c r="AW962" s="12" t="s">
        <v>35</v>
      </c>
      <c r="AX962" s="12" t="s">
        <v>79</v>
      </c>
      <c r="AY962" s="155" t="s">
        <v>317</v>
      </c>
    </row>
    <row r="963" spans="2:51" s="13" customFormat="1" ht="11.25">
      <c r="B963" s="160"/>
      <c r="D963" s="154" t="s">
        <v>323</v>
      </c>
      <c r="E963" s="161" t="s">
        <v>1</v>
      </c>
      <c r="F963" s="162" t="s">
        <v>1183</v>
      </c>
      <c r="H963" s="163">
        <v>3</v>
      </c>
      <c r="I963" s="164"/>
      <c r="L963" s="160"/>
      <c r="M963" s="165"/>
      <c r="T963" s="166"/>
      <c r="AT963" s="161" t="s">
        <v>323</v>
      </c>
      <c r="AU963" s="161" t="s">
        <v>88</v>
      </c>
      <c r="AV963" s="13" t="s">
        <v>88</v>
      </c>
      <c r="AW963" s="13" t="s">
        <v>35</v>
      </c>
      <c r="AX963" s="13" t="s">
        <v>79</v>
      </c>
      <c r="AY963" s="161" t="s">
        <v>317</v>
      </c>
    </row>
    <row r="964" spans="2:51" s="12" customFormat="1" ht="11.25">
      <c r="B964" s="153"/>
      <c r="D964" s="154" t="s">
        <v>323</v>
      </c>
      <c r="E964" s="155" t="s">
        <v>1</v>
      </c>
      <c r="F964" s="156" t="s">
        <v>1754</v>
      </c>
      <c r="H964" s="155" t="s">
        <v>1</v>
      </c>
      <c r="I964" s="157"/>
      <c r="L964" s="153"/>
      <c r="M964" s="158"/>
      <c r="T964" s="159"/>
      <c r="AT964" s="155" t="s">
        <v>323</v>
      </c>
      <c r="AU964" s="155" t="s">
        <v>88</v>
      </c>
      <c r="AV964" s="12" t="s">
        <v>21</v>
      </c>
      <c r="AW964" s="12" t="s">
        <v>35</v>
      </c>
      <c r="AX964" s="12" t="s">
        <v>79</v>
      </c>
      <c r="AY964" s="155" t="s">
        <v>317</v>
      </c>
    </row>
    <row r="965" spans="2:51" s="13" customFormat="1" ht="11.25">
      <c r="B965" s="160"/>
      <c r="D965" s="154" t="s">
        <v>323</v>
      </c>
      <c r="E965" s="161" t="s">
        <v>1</v>
      </c>
      <c r="F965" s="162" t="s">
        <v>1755</v>
      </c>
      <c r="H965" s="163">
        <v>4</v>
      </c>
      <c r="I965" s="164"/>
      <c r="L965" s="160"/>
      <c r="M965" s="165"/>
      <c r="T965" s="166"/>
      <c r="AT965" s="161" t="s">
        <v>323</v>
      </c>
      <c r="AU965" s="161" t="s">
        <v>88</v>
      </c>
      <c r="AV965" s="13" t="s">
        <v>88</v>
      </c>
      <c r="AW965" s="13" t="s">
        <v>35</v>
      </c>
      <c r="AX965" s="13" t="s">
        <v>79</v>
      </c>
      <c r="AY965" s="161" t="s">
        <v>317</v>
      </c>
    </row>
    <row r="966" spans="2:51" s="12" customFormat="1" ht="11.25">
      <c r="B966" s="153"/>
      <c r="D966" s="154" t="s">
        <v>323</v>
      </c>
      <c r="E966" s="155" t="s">
        <v>1</v>
      </c>
      <c r="F966" s="156" t="s">
        <v>1756</v>
      </c>
      <c r="H966" s="155" t="s">
        <v>1</v>
      </c>
      <c r="I966" s="157"/>
      <c r="L966" s="153"/>
      <c r="M966" s="158"/>
      <c r="T966" s="159"/>
      <c r="AT966" s="155" t="s">
        <v>323</v>
      </c>
      <c r="AU966" s="155" t="s">
        <v>88</v>
      </c>
      <c r="AV966" s="12" t="s">
        <v>21</v>
      </c>
      <c r="AW966" s="12" t="s">
        <v>35</v>
      </c>
      <c r="AX966" s="12" t="s">
        <v>79</v>
      </c>
      <c r="AY966" s="155" t="s">
        <v>317</v>
      </c>
    </row>
    <row r="967" spans="2:51" s="13" customFormat="1" ht="11.25">
      <c r="B967" s="160"/>
      <c r="D967" s="154" t="s">
        <v>323</v>
      </c>
      <c r="E967" s="161" t="s">
        <v>1</v>
      </c>
      <c r="F967" s="162" t="s">
        <v>1757</v>
      </c>
      <c r="H967" s="163">
        <v>-19</v>
      </c>
      <c r="I967" s="164"/>
      <c r="L967" s="160"/>
      <c r="M967" s="165"/>
      <c r="T967" s="166"/>
      <c r="AT967" s="161" t="s">
        <v>323</v>
      </c>
      <c r="AU967" s="161" t="s">
        <v>88</v>
      </c>
      <c r="AV967" s="13" t="s">
        <v>88</v>
      </c>
      <c r="AW967" s="13" t="s">
        <v>35</v>
      </c>
      <c r="AX967" s="13" t="s">
        <v>79</v>
      </c>
      <c r="AY967" s="161" t="s">
        <v>317</v>
      </c>
    </row>
    <row r="968" spans="2:51" s="15" customFormat="1" ht="11.25">
      <c r="B968" s="174"/>
      <c r="D968" s="154" t="s">
        <v>323</v>
      </c>
      <c r="E968" s="175" t="s">
        <v>1</v>
      </c>
      <c r="F968" s="176" t="s">
        <v>334</v>
      </c>
      <c r="H968" s="177">
        <v>6</v>
      </c>
      <c r="I968" s="178"/>
      <c r="L968" s="174"/>
      <c r="M968" s="179"/>
      <c r="T968" s="180"/>
      <c r="AT968" s="175" t="s">
        <v>323</v>
      </c>
      <c r="AU968" s="175" t="s">
        <v>88</v>
      </c>
      <c r="AV968" s="15" t="s">
        <v>219</v>
      </c>
      <c r="AW968" s="15" t="s">
        <v>35</v>
      </c>
      <c r="AX968" s="15" t="s">
        <v>21</v>
      </c>
      <c r="AY968" s="175" t="s">
        <v>317</v>
      </c>
    </row>
    <row r="969" spans="2:65" s="1" customFormat="1" ht="24.2" customHeight="1">
      <c r="B969" s="32"/>
      <c r="C969" s="139" t="s">
        <v>1758</v>
      </c>
      <c r="D969" s="139" t="s">
        <v>319</v>
      </c>
      <c r="E969" s="140" t="s">
        <v>1759</v>
      </c>
      <c r="F969" s="141" t="s">
        <v>1760</v>
      </c>
      <c r="G969" s="142" t="s">
        <v>506</v>
      </c>
      <c r="H969" s="143">
        <v>19</v>
      </c>
      <c r="I969" s="144"/>
      <c r="J969" s="145">
        <f>ROUND(I969*H969,1)</f>
        <v>0</v>
      </c>
      <c r="K969" s="146"/>
      <c r="L969" s="32"/>
      <c r="M969" s="147" t="s">
        <v>1</v>
      </c>
      <c r="N969" s="148" t="s">
        <v>44</v>
      </c>
      <c r="P969" s="149">
        <f>O969*H969</f>
        <v>0</v>
      </c>
      <c r="Q969" s="149">
        <v>0.00016</v>
      </c>
      <c r="R969" s="149">
        <f>Q969*H969</f>
        <v>0.00304</v>
      </c>
      <c r="S969" s="149">
        <v>0</v>
      </c>
      <c r="T969" s="150">
        <f>S969*H969</f>
        <v>0</v>
      </c>
      <c r="AR969" s="151" t="s">
        <v>219</v>
      </c>
      <c r="AT969" s="151" t="s">
        <v>319</v>
      </c>
      <c r="AU969" s="151" t="s">
        <v>88</v>
      </c>
      <c r="AY969" s="17" t="s">
        <v>317</v>
      </c>
      <c r="BE969" s="152">
        <f>IF(N969="základní",J969,0)</f>
        <v>0</v>
      </c>
      <c r="BF969" s="152">
        <f>IF(N969="snížená",J969,0)</f>
        <v>0</v>
      </c>
      <c r="BG969" s="152">
        <f>IF(N969="zákl. přenesená",J969,0)</f>
        <v>0</v>
      </c>
      <c r="BH969" s="152">
        <f>IF(N969="sníž. přenesená",J969,0)</f>
        <v>0</v>
      </c>
      <c r="BI969" s="152">
        <f>IF(N969="nulová",J969,0)</f>
        <v>0</v>
      </c>
      <c r="BJ969" s="17" t="s">
        <v>21</v>
      </c>
      <c r="BK969" s="152">
        <f>ROUND(I969*H969,1)</f>
        <v>0</v>
      </c>
      <c r="BL969" s="17" t="s">
        <v>219</v>
      </c>
      <c r="BM969" s="151" t="s">
        <v>1761</v>
      </c>
    </row>
    <row r="970" spans="2:51" s="12" customFormat="1" ht="11.25">
      <c r="B970" s="153"/>
      <c r="D970" s="154" t="s">
        <v>323</v>
      </c>
      <c r="E970" s="155" t="s">
        <v>1</v>
      </c>
      <c r="F970" s="156" t="s">
        <v>1391</v>
      </c>
      <c r="H970" s="155" t="s">
        <v>1</v>
      </c>
      <c r="I970" s="157"/>
      <c r="L970" s="153"/>
      <c r="M970" s="158"/>
      <c r="T970" s="159"/>
      <c r="AT970" s="155" t="s">
        <v>323</v>
      </c>
      <c r="AU970" s="155" t="s">
        <v>88</v>
      </c>
      <c r="AV970" s="12" t="s">
        <v>21</v>
      </c>
      <c r="AW970" s="12" t="s">
        <v>35</v>
      </c>
      <c r="AX970" s="12" t="s">
        <v>79</v>
      </c>
      <c r="AY970" s="155" t="s">
        <v>317</v>
      </c>
    </row>
    <row r="971" spans="2:51" s="13" customFormat="1" ht="11.25">
      <c r="B971" s="160"/>
      <c r="D971" s="154" t="s">
        <v>323</v>
      </c>
      <c r="E971" s="161" t="s">
        <v>1167</v>
      </c>
      <c r="F971" s="162" t="s">
        <v>458</v>
      </c>
      <c r="H971" s="163">
        <v>16</v>
      </c>
      <c r="I971" s="164"/>
      <c r="L971" s="160"/>
      <c r="M971" s="165"/>
      <c r="T971" s="166"/>
      <c r="AT971" s="161" t="s">
        <v>323</v>
      </c>
      <c r="AU971" s="161" t="s">
        <v>88</v>
      </c>
      <c r="AV971" s="13" t="s">
        <v>88</v>
      </c>
      <c r="AW971" s="13" t="s">
        <v>35</v>
      </c>
      <c r="AX971" s="13" t="s">
        <v>79</v>
      </c>
      <c r="AY971" s="161" t="s">
        <v>317</v>
      </c>
    </row>
    <row r="972" spans="2:51" s="12" customFormat="1" ht="11.25">
      <c r="B972" s="153"/>
      <c r="D972" s="154" t="s">
        <v>323</v>
      </c>
      <c r="E972" s="155" t="s">
        <v>1</v>
      </c>
      <c r="F972" s="156" t="s">
        <v>1392</v>
      </c>
      <c r="H972" s="155" t="s">
        <v>1</v>
      </c>
      <c r="I972" s="157"/>
      <c r="L972" s="153"/>
      <c r="M972" s="158"/>
      <c r="T972" s="159"/>
      <c r="AT972" s="155" t="s">
        <v>323</v>
      </c>
      <c r="AU972" s="155" t="s">
        <v>88</v>
      </c>
      <c r="AV972" s="12" t="s">
        <v>21</v>
      </c>
      <c r="AW972" s="12" t="s">
        <v>35</v>
      </c>
      <c r="AX972" s="12" t="s">
        <v>79</v>
      </c>
      <c r="AY972" s="155" t="s">
        <v>317</v>
      </c>
    </row>
    <row r="973" spans="2:51" s="13" customFormat="1" ht="11.25">
      <c r="B973" s="160"/>
      <c r="D973" s="154" t="s">
        <v>323</v>
      </c>
      <c r="E973" s="161" t="s">
        <v>1</v>
      </c>
      <c r="F973" s="162" t="s">
        <v>1183</v>
      </c>
      <c r="H973" s="163">
        <v>3</v>
      </c>
      <c r="I973" s="164"/>
      <c r="L973" s="160"/>
      <c r="M973" s="165"/>
      <c r="T973" s="166"/>
      <c r="AT973" s="161" t="s">
        <v>323</v>
      </c>
      <c r="AU973" s="161" t="s">
        <v>88</v>
      </c>
      <c r="AV973" s="13" t="s">
        <v>88</v>
      </c>
      <c r="AW973" s="13" t="s">
        <v>35</v>
      </c>
      <c r="AX973" s="13" t="s">
        <v>79</v>
      </c>
      <c r="AY973" s="161" t="s">
        <v>317</v>
      </c>
    </row>
    <row r="974" spans="2:51" s="15" customFormat="1" ht="11.25">
      <c r="B974" s="174"/>
      <c r="D974" s="154" t="s">
        <v>323</v>
      </c>
      <c r="E974" s="175" t="s">
        <v>1192</v>
      </c>
      <c r="F974" s="176" t="s">
        <v>334</v>
      </c>
      <c r="H974" s="177">
        <v>19</v>
      </c>
      <c r="I974" s="178"/>
      <c r="L974" s="174"/>
      <c r="M974" s="179"/>
      <c r="T974" s="180"/>
      <c r="AT974" s="175" t="s">
        <v>323</v>
      </c>
      <c r="AU974" s="175" t="s">
        <v>88</v>
      </c>
      <c r="AV974" s="15" t="s">
        <v>219</v>
      </c>
      <c r="AW974" s="15" t="s">
        <v>35</v>
      </c>
      <c r="AX974" s="15" t="s">
        <v>21</v>
      </c>
      <c r="AY974" s="175" t="s">
        <v>317</v>
      </c>
    </row>
    <row r="975" spans="2:65" s="1" customFormat="1" ht="16.5" customHeight="1">
      <c r="B975" s="32"/>
      <c r="C975" s="139" t="s">
        <v>1762</v>
      </c>
      <c r="D975" s="139" t="s">
        <v>319</v>
      </c>
      <c r="E975" s="140" t="s">
        <v>1763</v>
      </c>
      <c r="F975" s="141" t="s">
        <v>1764</v>
      </c>
      <c r="G975" s="142" t="s">
        <v>172</v>
      </c>
      <c r="H975" s="143">
        <v>2809.18</v>
      </c>
      <c r="I975" s="144"/>
      <c r="J975" s="145">
        <f>ROUND(I975*H975,1)</f>
        <v>0</v>
      </c>
      <c r="K975" s="146"/>
      <c r="L975" s="32"/>
      <c r="M975" s="147" t="s">
        <v>1</v>
      </c>
      <c r="N975" s="148" t="s">
        <v>44</v>
      </c>
      <c r="P975" s="149">
        <f>O975*H975</f>
        <v>0</v>
      </c>
      <c r="Q975" s="149">
        <v>0.00019</v>
      </c>
      <c r="R975" s="149">
        <f>Q975*H975</f>
        <v>0.5337442</v>
      </c>
      <c r="S975" s="149">
        <v>0</v>
      </c>
      <c r="T975" s="150">
        <f>S975*H975</f>
        <v>0</v>
      </c>
      <c r="AR975" s="151" t="s">
        <v>219</v>
      </c>
      <c r="AT975" s="151" t="s">
        <v>319</v>
      </c>
      <c r="AU975" s="151" t="s">
        <v>88</v>
      </c>
      <c r="AY975" s="17" t="s">
        <v>317</v>
      </c>
      <c r="BE975" s="152">
        <f>IF(N975="základní",J975,0)</f>
        <v>0</v>
      </c>
      <c r="BF975" s="152">
        <f>IF(N975="snížená",J975,0)</f>
        <v>0</v>
      </c>
      <c r="BG975" s="152">
        <f>IF(N975="zákl. přenesená",J975,0)</f>
        <v>0</v>
      </c>
      <c r="BH975" s="152">
        <f>IF(N975="sníž. přenesená",J975,0)</f>
        <v>0</v>
      </c>
      <c r="BI975" s="152">
        <f>IF(N975="nulová",J975,0)</f>
        <v>0</v>
      </c>
      <c r="BJ975" s="17" t="s">
        <v>21</v>
      </c>
      <c r="BK975" s="152">
        <f>ROUND(I975*H975,1)</f>
        <v>0</v>
      </c>
      <c r="BL975" s="17" t="s">
        <v>219</v>
      </c>
      <c r="BM975" s="151" t="s">
        <v>1765</v>
      </c>
    </row>
    <row r="976" spans="2:51" s="12" customFormat="1" ht="11.25">
      <c r="B976" s="153"/>
      <c r="D976" s="154" t="s">
        <v>323</v>
      </c>
      <c r="E976" s="155" t="s">
        <v>1</v>
      </c>
      <c r="F976" s="156" t="s">
        <v>1766</v>
      </c>
      <c r="H976" s="155" t="s">
        <v>1</v>
      </c>
      <c r="I976" s="157"/>
      <c r="L976" s="153"/>
      <c r="M976" s="158"/>
      <c r="T976" s="159"/>
      <c r="AT976" s="155" t="s">
        <v>323</v>
      </c>
      <c r="AU976" s="155" t="s">
        <v>88</v>
      </c>
      <c r="AV976" s="12" t="s">
        <v>21</v>
      </c>
      <c r="AW976" s="12" t="s">
        <v>35</v>
      </c>
      <c r="AX976" s="12" t="s">
        <v>79</v>
      </c>
      <c r="AY976" s="155" t="s">
        <v>317</v>
      </c>
    </row>
    <row r="977" spans="2:51" s="13" customFormat="1" ht="11.25">
      <c r="B977" s="160"/>
      <c r="D977" s="154" t="s">
        <v>323</v>
      </c>
      <c r="E977" s="161" t="s">
        <v>1</v>
      </c>
      <c r="F977" s="162" t="s">
        <v>1767</v>
      </c>
      <c r="H977" s="163">
        <v>2781.18</v>
      </c>
      <c r="I977" s="164"/>
      <c r="L977" s="160"/>
      <c r="M977" s="165"/>
      <c r="T977" s="166"/>
      <c r="AT977" s="161" t="s">
        <v>323</v>
      </c>
      <c r="AU977" s="161" t="s">
        <v>88</v>
      </c>
      <c r="AV977" s="13" t="s">
        <v>88</v>
      </c>
      <c r="AW977" s="13" t="s">
        <v>35</v>
      </c>
      <c r="AX977" s="13" t="s">
        <v>79</v>
      </c>
      <c r="AY977" s="161" t="s">
        <v>317</v>
      </c>
    </row>
    <row r="978" spans="2:51" s="12" customFormat="1" ht="11.25">
      <c r="B978" s="153"/>
      <c r="D978" s="154" t="s">
        <v>323</v>
      </c>
      <c r="E978" s="155" t="s">
        <v>1</v>
      </c>
      <c r="F978" s="156" t="s">
        <v>1768</v>
      </c>
      <c r="H978" s="155" t="s">
        <v>1</v>
      </c>
      <c r="I978" s="157"/>
      <c r="L978" s="153"/>
      <c r="M978" s="158"/>
      <c r="T978" s="159"/>
      <c r="AT978" s="155" t="s">
        <v>323</v>
      </c>
      <c r="AU978" s="155" t="s">
        <v>88</v>
      </c>
      <c r="AV978" s="12" t="s">
        <v>21</v>
      </c>
      <c r="AW978" s="12" t="s">
        <v>35</v>
      </c>
      <c r="AX978" s="12" t="s">
        <v>79</v>
      </c>
      <c r="AY978" s="155" t="s">
        <v>317</v>
      </c>
    </row>
    <row r="979" spans="2:51" s="13" customFormat="1" ht="11.25">
      <c r="B979" s="160"/>
      <c r="D979" s="154" t="s">
        <v>323</v>
      </c>
      <c r="E979" s="161" t="s">
        <v>1</v>
      </c>
      <c r="F979" s="162" t="s">
        <v>1769</v>
      </c>
      <c r="H979" s="163">
        <v>28</v>
      </c>
      <c r="I979" s="164"/>
      <c r="L979" s="160"/>
      <c r="M979" s="165"/>
      <c r="T979" s="166"/>
      <c r="AT979" s="161" t="s">
        <v>323</v>
      </c>
      <c r="AU979" s="161" t="s">
        <v>88</v>
      </c>
      <c r="AV979" s="13" t="s">
        <v>88</v>
      </c>
      <c r="AW979" s="13" t="s">
        <v>35</v>
      </c>
      <c r="AX979" s="13" t="s">
        <v>79</v>
      </c>
      <c r="AY979" s="161" t="s">
        <v>317</v>
      </c>
    </row>
    <row r="980" spans="2:51" s="15" customFormat="1" ht="11.25">
      <c r="B980" s="174"/>
      <c r="D980" s="154" t="s">
        <v>323</v>
      </c>
      <c r="E980" s="175" t="s">
        <v>1</v>
      </c>
      <c r="F980" s="176" t="s">
        <v>334</v>
      </c>
      <c r="H980" s="177">
        <v>2809.18</v>
      </c>
      <c r="I980" s="178"/>
      <c r="L980" s="174"/>
      <c r="M980" s="179"/>
      <c r="T980" s="180"/>
      <c r="AT980" s="175" t="s">
        <v>323</v>
      </c>
      <c r="AU980" s="175" t="s">
        <v>88</v>
      </c>
      <c r="AV980" s="15" t="s">
        <v>219</v>
      </c>
      <c r="AW980" s="15" t="s">
        <v>35</v>
      </c>
      <c r="AX980" s="15" t="s">
        <v>21</v>
      </c>
      <c r="AY980" s="175" t="s">
        <v>317</v>
      </c>
    </row>
    <row r="981" spans="2:65" s="1" customFormat="1" ht="21.75" customHeight="1">
      <c r="B981" s="32"/>
      <c r="C981" s="139" t="s">
        <v>1770</v>
      </c>
      <c r="D981" s="139" t="s">
        <v>319</v>
      </c>
      <c r="E981" s="140" t="s">
        <v>1771</v>
      </c>
      <c r="F981" s="141" t="s">
        <v>1772</v>
      </c>
      <c r="G981" s="142" t="s">
        <v>172</v>
      </c>
      <c r="H981" s="143">
        <v>513.31</v>
      </c>
      <c r="I981" s="144"/>
      <c r="J981" s="145">
        <f>ROUND(I981*H981,1)</f>
        <v>0</v>
      </c>
      <c r="K981" s="146"/>
      <c r="L981" s="32"/>
      <c r="M981" s="147" t="s">
        <v>1</v>
      </c>
      <c r="N981" s="148" t="s">
        <v>44</v>
      </c>
      <c r="P981" s="149">
        <f>O981*H981</f>
        <v>0</v>
      </c>
      <c r="Q981" s="149">
        <v>9E-05</v>
      </c>
      <c r="R981" s="149">
        <f>Q981*H981</f>
        <v>0.0461979</v>
      </c>
      <c r="S981" s="149">
        <v>0</v>
      </c>
      <c r="T981" s="150">
        <f>S981*H981</f>
        <v>0</v>
      </c>
      <c r="AR981" s="151" t="s">
        <v>219</v>
      </c>
      <c r="AT981" s="151" t="s">
        <v>319</v>
      </c>
      <c r="AU981" s="151" t="s">
        <v>88</v>
      </c>
      <c r="AY981" s="17" t="s">
        <v>317</v>
      </c>
      <c r="BE981" s="152">
        <f>IF(N981="základní",J981,0)</f>
        <v>0</v>
      </c>
      <c r="BF981" s="152">
        <f>IF(N981="snížená",J981,0)</f>
        <v>0</v>
      </c>
      <c r="BG981" s="152">
        <f>IF(N981="zákl. přenesená",J981,0)</f>
        <v>0</v>
      </c>
      <c r="BH981" s="152">
        <f>IF(N981="sníž. přenesená",J981,0)</f>
        <v>0</v>
      </c>
      <c r="BI981" s="152">
        <f>IF(N981="nulová",J981,0)</f>
        <v>0</v>
      </c>
      <c r="BJ981" s="17" t="s">
        <v>21</v>
      </c>
      <c r="BK981" s="152">
        <f>ROUND(I981*H981,1)</f>
        <v>0</v>
      </c>
      <c r="BL981" s="17" t="s">
        <v>219</v>
      </c>
      <c r="BM981" s="151" t="s">
        <v>1773</v>
      </c>
    </row>
    <row r="982" spans="2:51" s="12" customFormat="1" ht="11.25">
      <c r="B982" s="153"/>
      <c r="D982" s="154" t="s">
        <v>323</v>
      </c>
      <c r="E982" s="155" t="s">
        <v>1</v>
      </c>
      <c r="F982" s="156" t="s">
        <v>1244</v>
      </c>
      <c r="H982" s="155" t="s">
        <v>1</v>
      </c>
      <c r="I982" s="157"/>
      <c r="L982" s="153"/>
      <c r="M982" s="158"/>
      <c r="T982" s="159"/>
      <c r="AT982" s="155" t="s">
        <v>323</v>
      </c>
      <c r="AU982" s="155" t="s">
        <v>88</v>
      </c>
      <c r="AV982" s="12" t="s">
        <v>21</v>
      </c>
      <c r="AW982" s="12" t="s">
        <v>35</v>
      </c>
      <c r="AX982" s="12" t="s">
        <v>79</v>
      </c>
      <c r="AY982" s="155" t="s">
        <v>317</v>
      </c>
    </row>
    <row r="983" spans="2:51" s="13" customFormat="1" ht="11.25">
      <c r="B983" s="160"/>
      <c r="D983" s="154" t="s">
        <v>323</v>
      </c>
      <c r="E983" s="161" t="s">
        <v>1</v>
      </c>
      <c r="F983" s="162" t="s">
        <v>1121</v>
      </c>
      <c r="H983" s="163">
        <v>270.31</v>
      </c>
      <c r="I983" s="164"/>
      <c r="L983" s="160"/>
      <c r="M983" s="165"/>
      <c r="T983" s="166"/>
      <c r="AT983" s="161" t="s">
        <v>323</v>
      </c>
      <c r="AU983" s="161" t="s">
        <v>88</v>
      </c>
      <c r="AV983" s="13" t="s">
        <v>88</v>
      </c>
      <c r="AW983" s="13" t="s">
        <v>35</v>
      </c>
      <c r="AX983" s="13" t="s">
        <v>79</v>
      </c>
      <c r="AY983" s="161" t="s">
        <v>317</v>
      </c>
    </row>
    <row r="984" spans="2:51" s="12" customFormat="1" ht="11.25">
      <c r="B984" s="153"/>
      <c r="D984" s="154" t="s">
        <v>323</v>
      </c>
      <c r="E984" s="155" t="s">
        <v>1</v>
      </c>
      <c r="F984" s="156" t="s">
        <v>1210</v>
      </c>
      <c r="H984" s="155" t="s">
        <v>1</v>
      </c>
      <c r="I984" s="157"/>
      <c r="L984" s="153"/>
      <c r="M984" s="158"/>
      <c r="T984" s="159"/>
      <c r="AT984" s="155" t="s">
        <v>323</v>
      </c>
      <c r="AU984" s="155" t="s">
        <v>88</v>
      </c>
      <c r="AV984" s="12" t="s">
        <v>21</v>
      </c>
      <c r="AW984" s="12" t="s">
        <v>35</v>
      </c>
      <c r="AX984" s="12" t="s">
        <v>79</v>
      </c>
      <c r="AY984" s="155" t="s">
        <v>317</v>
      </c>
    </row>
    <row r="985" spans="2:51" s="13" customFormat="1" ht="11.25">
      <c r="B985" s="160"/>
      <c r="D985" s="154" t="s">
        <v>323</v>
      </c>
      <c r="E985" s="161" t="s">
        <v>1</v>
      </c>
      <c r="F985" s="162" t="s">
        <v>1774</v>
      </c>
      <c r="H985" s="163">
        <v>243</v>
      </c>
      <c r="I985" s="164"/>
      <c r="L985" s="160"/>
      <c r="M985" s="165"/>
      <c r="T985" s="166"/>
      <c r="AT985" s="161" t="s">
        <v>323</v>
      </c>
      <c r="AU985" s="161" t="s">
        <v>88</v>
      </c>
      <c r="AV985" s="13" t="s">
        <v>88</v>
      </c>
      <c r="AW985" s="13" t="s">
        <v>35</v>
      </c>
      <c r="AX985" s="13" t="s">
        <v>79</v>
      </c>
      <c r="AY985" s="161" t="s">
        <v>317</v>
      </c>
    </row>
    <row r="986" spans="2:51" s="15" customFormat="1" ht="11.25">
      <c r="B986" s="174"/>
      <c r="D986" s="154" t="s">
        <v>323</v>
      </c>
      <c r="E986" s="175" t="s">
        <v>1</v>
      </c>
      <c r="F986" s="176" t="s">
        <v>334</v>
      </c>
      <c r="H986" s="177">
        <v>513.31</v>
      </c>
      <c r="I986" s="178"/>
      <c r="L986" s="174"/>
      <c r="M986" s="179"/>
      <c r="T986" s="180"/>
      <c r="AT986" s="175" t="s">
        <v>323</v>
      </c>
      <c r="AU986" s="175" t="s">
        <v>88</v>
      </c>
      <c r="AV986" s="15" t="s">
        <v>219</v>
      </c>
      <c r="AW986" s="15" t="s">
        <v>35</v>
      </c>
      <c r="AX986" s="15" t="s">
        <v>21</v>
      </c>
      <c r="AY986" s="175" t="s">
        <v>317</v>
      </c>
    </row>
    <row r="987" spans="2:65" s="1" customFormat="1" ht="21.75" customHeight="1">
      <c r="B987" s="32"/>
      <c r="C987" s="139" t="s">
        <v>1775</v>
      </c>
      <c r="D987" s="139" t="s">
        <v>319</v>
      </c>
      <c r="E987" s="140" t="s">
        <v>1776</v>
      </c>
      <c r="F987" s="141" t="s">
        <v>1777</v>
      </c>
      <c r="G987" s="142" t="s">
        <v>506</v>
      </c>
      <c r="H987" s="143">
        <v>2</v>
      </c>
      <c r="I987" s="144"/>
      <c r="J987" s="145">
        <f>ROUND(I987*H987,1)</f>
        <v>0</v>
      </c>
      <c r="K987" s="146"/>
      <c r="L987" s="32"/>
      <c r="M987" s="147" t="s">
        <v>1</v>
      </c>
      <c r="N987" s="148" t="s">
        <v>44</v>
      </c>
      <c r="P987" s="149">
        <f>O987*H987</f>
        <v>0</v>
      </c>
      <c r="Q987" s="149">
        <v>0.00076</v>
      </c>
      <c r="R987" s="149">
        <f>Q987*H987</f>
        <v>0.00152</v>
      </c>
      <c r="S987" s="149">
        <v>0</v>
      </c>
      <c r="T987" s="150">
        <f>S987*H987</f>
        <v>0</v>
      </c>
      <c r="AR987" s="151" t="s">
        <v>219</v>
      </c>
      <c r="AT987" s="151" t="s">
        <v>319</v>
      </c>
      <c r="AU987" s="151" t="s">
        <v>88</v>
      </c>
      <c r="AY987" s="17" t="s">
        <v>317</v>
      </c>
      <c r="BE987" s="152">
        <f>IF(N987="základní",J987,0)</f>
        <v>0</v>
      </c>
      <c r="BF987" s="152">
        <f>IF(N987="snížená",J987,0)</f>
        <v>0</v>
      </c>
      <c r="BG987" s="152">
        <f>IF(N987="zákl. přenesená",J987,0)</f>
        <v>0</v>
      </c>
      <c r="BH987" s="152">
        <f>IF(N987="sníž. přenesená",J987,0)</f>
        <v>0</v>
      </c>
      <c r="BI987" s="152">
        <f>IF(N987="nulová",J987,0)</f>
        <v>0</v>
      </c>
      <c r="BJ987" s="17" t="s">
        <v>21</v>
      </c>
      <c r="BK987" s="152">
        <f>ROUND(I987*H987,1)</f>
        <v>0</v>
      </c>
      <c r="BL987" s="17" t="s">
        <v>219</v>
      </c>
      <c r="BM987" s="151" t="s">
        <v>1778</v>
      </c>
    </row>
    <row r="988" spans="2:51" s="12" customFormat="1" ht="11.25">
      <c r="B988" s="153"/>
      <c r="D988" s="154" t="s">
        <v>323</v>
      </c>
      <c r="E988" s="155" t="s">
        <v>1</v>
      </c>
      <c r="F988" s="156" t="s">
        <v>1311</v>
      </c>
      <c r="H988" s="155" t="s">
        <v>1</v>
      </c>
      <c r="I988" s="157"/>
      <c r="L988" s="153"/>
      <c r="M988" s="158"/>
      <c r="T988" s="159"/>
      <c r="AT988" s="155" t="s">
        <v>323</v>
      </c>
      <c r="AU988" s="155" t="s">
        <v>88</v>
      </c>
      <c r="AV988" s="12" t="s">
        <v>21</v>
      </c>
      <c r="AW988" s="12" t="s">
        <v>35</v>
      </c>
      <c r="AX988" s="12" t="s">
        <v>79</v>
      </c>
      <c r="AY988" s="155" t="s">
        <v>317</v>
      </c>
    </row>
    <row r="989" spans="2:51" s="13" customFormat="1" ht="11.25">
      <c r="B989" s="160"/>
      <c r="D989" s="154" t="s">
        <v>323</v>
      </c>
      <c r="E989" s="161" t="s">
        <v>1</v>
      </c>
      <c r="F989" s="162" t="s">
        <v>88</v>
      </c>
      <c r="H989" s="163">
        <v>2</v>
      </c>
      <c r="I989" s="164"/>
      <c r="L989" s="160"/>
      <c r="M989" s="165"/>
      <c r="T989" s="166"/>
      <c r="AT989" s="161" t="s">
        <v>323</v>
      </c>
      <c r="AU989" s="161" t="s">
        <v>88</v>
      </c>
      <c r="AV989" s="13" t="s">
        <v>88</v>
      </c>
      <c r="AW989" s="13" t="s">
        <v>35</v>
      </c>
      <c r="AX989" s="13" t="s">
        <v>79</v>
      </c>
      <c r="AY989" s="161" t="s">
        <v>317</v>
      </c>
    </row>
    <row r="990" spans="2:51" s="15" customFormat="1" ht="11.25">
      <c r="B990" s="174"/>
      <c r="D990" s="154" t="s">
        <v>323</v>
      </c>
      <c r="E990" s="175" t="s">
        <v>1</v>
      </c>
      <c r="F990" s="176" t="s">
        <v>334</v>
      </c>
      <c r="H990" s="177">
        <v>2</v>
      </c>
      <c r="I990" s="178"/>
      <c r="L990" s="174"/>
      <c r="M990" s="179"/>
      <c r="T990" s="180"/>
      <c r="AT990" s="175" t="s">
        <v>323</v>
      </c>
      <c r="AU990" s="175" t="s">
        <v>88</v>
      </c>
      <c r="AV990" s="15" t="s">
        <v>219</v>
      </c>
      <c r="AW990" s="15" t="s">
        <v>35</v>
      </c>
      <c r="AX990" s="15" t="s">
        <v>21</v>
      </c>
      <c r="AY990" s="175" t="s">
        <v>317</v>
      </c>
    </row>
    <row r="991" spans="2:65" s="1" customFormat="1" ht="24.2" customHeight="1">
      <c r="B991" s="32"/>
      <c r="C991" s="139" t="s">
        <v>1779</v>
      </c>
      <c r="D991" s="139" t="s">
        <v>319</v>
      </c>
      <c r="E991" s="140" t="s">
        <v>1780</v>
      </c>
      <c r="F991" s="141" t="s">
        <v>1781</v>
      </c>
      <c r="G991" s="142" t="s">
        <v>199</v>
      </c>
      <c r="H991" s="143">
        <v>36</v>
      </c>
      <c r="I991" s="144"/>
      <c r="J991" s="145">
        <f>ROUND(I991*H991,1)</f>
        <v>0</v>
      </c>
      <c r="K991" s="146"/>
      <c r="L991" s="32"/>
      <c r="M991" s="147" t="s">
        <v>1</v>
      </c>
      <c r="N991" s="148" t="s">
        <v>44</v>
      </c>
      <c r="P991" s="149">
        <f>O991*H991</f>
        <v>0</v>
      </c>
      <c r="Q991" s="149">
        <v>0</v>
      </c>
      <c r="R991" s="149">
        <f>Q991*H991</f>
        <v>0</v>
      </c>
      <c r="S991" s="149">
        <v>0</v>
      </c>
      <c r="T991" s="150">
        <f>S991*H991</f>
        <v>0</v>
      </c>
      <c r="AR991" s="151" t="s">
        <v>219</v>
      </c>
      <c r="AT991" s="151" t="s">
        <v>319</v>
      </c>
      <c r="AU991" s="151" t="s">
        <v>88</v>
      </c>
      <c r="AY991" s="17" t="s">
        <v>317</v>
      </c>
      <c r="BE991" s="152">
        <f>IF(N991="základní",J991,0)</f>
        <v>0</v>
      </c>
      <c r="BF991" s="152">
        <f>IF(N991="snížená",J991,0)</f>
        <v>0</v>
      </c>
      <c r="BG991" s="152">
        <f>IF(N991="zákl. přenesená",J991,0)</f>
        <v>0</v>
      </c>
      <c r="BH991" s="152">
        <f>IF(N991="sníž. přenesená",J991,0)</f>
        <v>0</v>
      </c>
      <c r="BI991" s="152">
        <f>IF(N991="nulová",J991,0)</f>
        <v>0</v>
      </c>
      <c r="BJ991" s="17" t="s">
        <v>21</v>
      </c>
      <c r="BK991" s="152">
        <f>ROUND(I991*H991,1)</f>
        <v>0</v>
      </c>
      <c r="BL991" s="17" t="s">
        <v>219</v>
      </c>
      <c r="BM991" s="151" t="s">
        <v>1782</v>
      </c>
    </row>
    <row r="992" spans="2:51" s="13" customFormat="1" ht="11.25">
      <c r="B992" s="160"/>
      <c r="D992" s="154" t="s">
        <v>323</v>
      </c>
      <c r="E992" s="161" t="s">
        <v>1</v>
      </c>
      <c r="F992" s="162" t="s">
        <v>1473</v>
      </c>
      <c r="H992" s="163">
        <v>36</v>
      </c>
      <c r="I992" s="164"/>
      <c r="L992" s="160"/>
      <c r="M992" s="165"/>
      <c r="T992" s="166"/>
      <c r="AT992" s="161" t="s">
        <v>323</v>
      </c>
      <c r="AU992" s="161" t="s">
        <v>88</v>
      </c>
      <c r="AV992" s="13" t="s">
        <v>88</v>
      </c>
      <c r="AW992" s="13" t="s">
        <v>35</v>
      </c>
      <c r="AX992" s="13" t="s">
        <v>79</v>
      </c>
      <c r="AY992" s="161" t="s">
        <v>317</v>
      </c>
    </row>
    <row r="993" spans="2:51" s="15" customFormat="1" ht="11.25">
      <c r="B993" s="174"/>
      <c r="D993" s="154" t="s">
        <v>323</v>
      </c>
      <c r="E993" s="175" t="s">
        <v>1</v>
      </c>
      <c r="F993" s="176" t="s">
        <v>334</v>
      </c>
      <c r="H993" s="177">
        <v>36</v>
      </c>
      <c r="I993" s="178"/>
      <c r="L993" s="174"/>
      <c r="M993" s="179"/>
      <c r="T993" s="180"/>
      <c r="AT993" s="175" t="s">
        <v>323</v>
      </c>
      <c r="AU993" s="175" t="s">
        <v>88</v>
      </c>
      <c r="AV993" s="15" t="s">
        <v>219</v>
      </c>
      <c r="AW993" s="15" t="s">
        <v>35</v>
      </c>
      <c r="AX993" s="15" t="s">
        <v>21</v>
      </c>
      <c r="AY993" s="175" t="s">
        <v>317</v>
      </c>
    </row>
    <row r="994" spans="2:65" s="1" customFormat="1" ht="24.2" customHeight="1">
      <c r="B994" s="32"/>
      <c r="C994" s="139" t="s">
        <v>1783</v>
      </c>
      <c r="D994" s="139" t="s">
        <v>319</v>
      </c>
      <c r="E994" s="140" t="s">
        <v>1784</v>
      </c>
      <c r="F994" s="141" t="s">
        <v>1785</v>
      </c>
      <c r="G994" s="142" t="s">
        <v>199</v>
      </c>
      <c r="H994" s="143">
        <v>2</v>
      </c>
      <c r="I994" s="144"/>
      <c r="J994" s="145">
        <f>ROUND(I994*H994,1)</f>
        <v>0</v>
      </c>
      <c r="K994" s="146"/>
      <c r="L994" s="32"/>
      <c r="M994" s="147" t="s">
        <v>1</v>
      </c>
      <c r="N994" s="148" t="s">
        <v>44</v>
      </c>
      <c r="P994" s="149">
        <f>O994*H994</f>
        <v>0</v>
      </c>
      <c r="Q994" s="149">
        <v>0</v>
      </c>
      <c r="R994" s="149">
        <f>Q994*H994</f>
        <v>0</v>
      </c>
      <c r="S994" s="149">
        <v>0</v>
      </c>
      <c r="T994" s="150">
        <f>S994*H994</f>
        <v>0</v>
      </c>
      <c r="AR994" s="151" t="s">
        <v>219</v>
      </c>
      <c r="AT994" s="151" t="s">
        <v>319</v>
      </c>
      <c r="AU994" s="151" t="s">
        <v>88</v>
      </c>
      <c r="AY994" s="17" t="s">
        <v>317</v>
      </c>
      <c r="BE994" s="152">
        <f>IF(N994="základní",J994,0)</f>
        <v>0</v>
      </c>
      <c r="BF994" s="152">
        <f>IF(N994="snížená",J994,0)</f>
        <v>0</v>
      </c>
      <c r="BG994" s="152">
        <f>IF(N994="zákl. přenesená",J994,0)</f>
        <v>0</v>
      </c>
      <c r="BH994" s="152">
        <f>IF(N994="sníž. přenesená",J994,0)</f>
        <v>0</v>
      </c>
      <c r="BI994" s="152">
        <f>IF(N994="nulová",J994,0)</f>
        <v>0</v>
      </c>
      <c r="BJ994" s="17" t="s">
        <v>21</v>
      </c>
      <c r="BK994" s="152">
        <f>ROUND(I994*H994,1)</f>
        <v>0</v>
      </c>
      <c r="BL994" s="17" t="s">
        <v>219</v>
      </c>
      <c r="BM994" s="151" t="s">
        <v>1786</v>
      </c>
    </row>
    <row r="995" spans="2:51" s="12" customFormat="1" ht="11.25">
      <c r="B995" s="153"/>
      <c r="D995" s="154" t="s">
        <v>323</v>
      </c>
      <c r="E995" s="155" t="s">
        <v>1</v>
      </c>
      <c r="F995" s="156" t="s">
        <v>1787</v>
      </c>
      <c r="H995" s="155" t="s">
        <v>1</v>
      </c>
      <c r="I995" s="157"/>
      <c r="L995" s="153"/>
      <c r="M995" s="158"/>
      <c r="T995" s="159"/>
      <c r="AT995" s="155" t="s">
        <v>323</v>
      </c>
      <c r="AU995" s="155" t="s">
        <v>88</v>
      </c>
      <c r="AV995" s="12" t="s">
        <v>21</v>
      </c>
      <c r="AW995" s="12" t="s">
        <v>35</v>
      </c>
      <c r="AX995" s="12" t="s">
        <v>79</v>
      </c>
      <c r="AY995" s="155" t="s">
        <v>317</v>
      </c>
    </row>
    <row r="996" spans="2:51" s="13" customFormat="1" ht="11.25">
      <c r="B996" s="160"/>
      <c r="D996" s="154" t="s">
        <v>323</v>
      </c>
      <c r="E996" s="161" t="s">
        <v>1</v>
      </c>
      <c r="F996" s="162" t="s">
        <v>88</v>
      </c>
      <c r="H996" s="163">
        <v>2</v>
      </c>
      <c r="I996" s="164"/>
      <c r="L996" s="160"/>
      <c r="M996" s="165"/>
      <c r="T996" s="166"/>
      <c r="AT996" s="161" t="s">
        <v>323</v>
      </c>
      <c r="AU996" s="161" t="s">
        <v>88</v>
      </c>
      <c r="AV996" s="13" t="s">
        <v>88</v>
      </c>
      <c r="AW996" s="13" t="s">
        <v>35</v>
      </c>
      <c r="AX996" s="13" t="s">
        <v>79</v>
      </c>
      <c r="AY996" s="161" t="s">
        <v>317</v>
      </c>
    </row>
    <row r="997" spans="2:51" s="15" customFormat="1" ht="11.25">
      <c r="B997" s="174"/>
      <c r="D997" s="154" t="s">
        <v>323</v>
      </c>
      <c r="E997" s="175" t="s">
        <v>1</v>
      </c>
      <c r="F997" s="176" t="s">
        <v>334</v>
      </c>
      <c r="H997" s="177">
        <v>2</v>
      </c>
      <c r="I997" s="178"/>
      <c r="L997" s="174"/>
      <c r="M997" s="179"/>
      <c r="T997" s="180"/>
      <c r="AT997" s="175" t="s">
        <v>323</v>
      </c>
      <c r="AU997" s="175" t="s">
        <v>88</v>
      </c>
      <c r="AV997" s="15" t="s">
        <v>219</v>
      </c>
      <c r="AW997" s="15" t="s">
        <v>35</v>
      </c>
      <c r="AX997" s="15" t="s">
        <v>21</v>
      </c>
      <c r="AY997" s="175" t="s">
        <v>317</v>
      </c>
    </row>
    <row r="998" spans="2:65" s="1" customFormat="1" ht="24.2" customHeight="1">
      <c r="B998" s="32"/>
      <c r="C998" s="139" t="s">
        <v>1788</v>
      </c>
      <c r="D998" s="139" t="s">
        <v>319</v>
      </c>
      <c r="E998" s="140" t="s">
        <v>1789</v>
      </c>
      <c r="F998" s="141" t="s">
        <v>1790</v>
      </c>
      <c r="G998" s="142" t="s">
        <v>199</v>
      </c>
      <c r="H998" s="143">
        <v>36</v>
      </c>
      <c r="I998" s="144"/>
      <c r="J998" s="145">
        <f>ROUND(I998*H998,1)</f>
        <v>0</v>
      </c>
      <c r="K998" s="146"/>
      <c r="L998" s="32"/>
      <c r="M998" s="147" t="s">
        <v>1</v>
      </c>
      <c r="N998" s="148" t="s">
        <v>44</v>
      </c>
      <c r="P998" s="149">
        <f>O998*H998</f>
        <v>0</v>
      </c>
      <c r="Q998" s="149">
        <v>0</v>
      </c>
      <c r="R998" s="149">
        <f>Q998*H998</f>
        <v>0</v>
      </c>
      <c r="S998" s="149">
        <v>0</v>
      </c>
      <c r="T998" s="150">
        <f>S998*H998</f>
        <v>0</v>
      </c>
      <c r="AR998" s="151" t="s">
        <v>219</v>
      </c>
      <c r="AT998" s="151" t="s">
        <v>319</v>
      </c>
      <c r="AU998" s="151" t="s">
        <v>88</v>
      </c>
      <c r="AY998" s="17" t="s">
        <v>317</v>
      </c>
      <c r="BE998" s="152">
        <f>IF(N998="základní",J998,0)</f>
        <v>0</v>
      </c>
      <c r="BF998" s="152">
        <f>IF(N998="snížená",J998,0)</f>
        <v>0</v>
      </c>
      <c r="BG998" s="152">
        <f>IF(N998="zákl. přenesená",J998,0)</f>
        <v>0</v>
      </c>
      <c r="BH998" s="152">
        <f>IF(N998="sníž. přenesená",J998,0)</f>
        <v>0</v>
      </c>
      <c r="BI998" s="152">
        <f>IF(N998="nulová",J998,0)</f>
        <v>0</v>
      </c>
      <c r="BJ998" s="17" t="s">
        <v>21</v>
      </c>
      <c r="BK998" s="152">
        <f>ROUND(I998*H998,1)</f>
        <v>0</v>
      </c>
      <c r="BL998" s="17" t="s">
        <v>219</v>
      </c>
      <c r="BM998" s="151" t="s">
        <v>1791</v>
      </c>
    </row>
    <row r="999" spans="2:51" s="13" customFormat="1" ht="11.25">
      <c r="B999" s="160"/>
      <c r="D999" s="154" t="s">
        <v>323</v>
      </c>
      <c r="E999" s="161" t="s">
        <v>1</v>
      </c>
      <c r="F999" s="162" t="s">
        <v>1473</v>
      </c>
      <c r="H999" s="163">
        <v>36</v>
      </c>
      <c r="I999" s="164"/>
      <c r="L999" s="160"/>
      <c r="M999" s="165"/>
      <c r="T999" s="166"/>
      <c r="AT999" s="161" t="s">
        <v>323</v>
      </c>
      <c r="AU999" s="161" t="s">
        <v>88</v>
      </c>
      <c r="AV999" s="13" t="s">
        <v>88</v>
      </c>
      <c r="AW999" s="13" t="s">
        <v>35</v>
      </c>
      <c r="AX999" s="13" t="s">
        <v>79</v>
      </c>
      <c r="AY999" s="161" t="s">
        <v>317</v>
      </c>
    </row>
    <row r="1000" spans="2:51" s="15" customFormat="1" ht="11.25">
      <c r="B1000" s="174"/>
      <c r="D1000" s="154" t="s">
        <v>323</v>
      </c>
      <c r="E1000" s="175" t="s">
        <v>1</v>
      </c>
      <c r="F1000" s="176" t="s">
        <v>334</v>
      </c>
      <c r="H1000" s="177">
        <v>36</v>
      </c>
      <c r="I1000" s="178"/>
      <c r="L1000" s="174"/>
      <c r="M1000" s="179"/>
      <c r="T1000" s="180"/>
      <c r="AT1000" s="175" t="s">
        <v>323</v>
      </c>
      <c r="AU1000" s="175" t="s">
        <v>88</v>
      </c>
      <c r="AV1000" s="15" t="s">
        <v>219</v>
      </c>
      <c r="AW1000" s="15" t="s">
        <v>35</v>
      </c>
      <c r="AX1000" s="15" t="s">
        <v>21</v>
      </c>
      <c r="AY1000" s="175" t="s">
        <v>317</v>
      </c>
    </row>
    <row r="1001" spans="2:65" s="1" customFormat="1" ht="24.2" customHeight="1">
      <c r="B1001" s="32"/>
      <c r="C1001" s="139" t="s">
        <v>1792</v>
      </c>
      <c r="D1001" s="139" t="s">
        <v>319</v>
      </c>
      <c r="E1001" s="140" t="s">
        <v>1793</v>
      </c>
      <c r="F1001" s="141" t="s">
        <v>1794</v>
      </c>
      <c r="G1001" s="142" t="s">
        <v>199</v>
      </c>
      <c r="H1001" s="143">
        <v>18</v>
      </c>
      <c r="I1001" s="144"/>
      <c r="J1001" s="145">
        <f>ROUND(I1001*H1001,1)</f>
        <v>0</v>
      </c>
      <c r="K1001" s="146"/>
      <c r="L1001" s="32"/>
      <c r="M1001" s="147" t="s">
        <v>1</v>
      </c>
      <c r="N1001" s="148" t="s">
        <v>44</v>
      </c>
      <c r="P1001" s="149">
        <f>O1001*H1001</f>
        <v>0</v>
      </c>
      <c r="Q1001" s="149">
        <v>0.05</v>
      </c>
      <c r="R1001" s="149">
        <f>Q1001*H1001</f>
        <v>0.9</v>
      </c>
      <c r="S1001" s="149">
        <v>0</v>
      </c>
      <c r="T1001" s="150">
        <f>S1001*H1001</f>
        <v>0</v>
      </c>
      <c r="AR1001" s="151" t="s">
        <v>219</v>
      </c>
      <c r="AT1001" s="151" t="s">
        <v>319</v>
      </c>
      <c r="AU1001" s="151" t="s">
        <v>88</v>
      </c>
      <c r="AY1001" s="17" t="s">
        <v>317</v>
      </c>
      <c r="BE1001" s="152">
        <f>IF(N1001="základní",J1001,0)</f>
        <v>0</v>
      </c>
      <c r="BF1001" s="152">
        <f>IF(N1001="snížená",J1001,0)</f>
        <v>0</v>
      </c>
      <c r="BG1001" s="152">
        <f>IF(N1001="zákl. přenesená",J1001,0)</f>
        <v>0</v>
      </c>
      <c r="BH1001" s="152">
        <f>IF(N1001="sníž. přenesená",J1001,0)</f>
        <v>0</v>
      </c>
      <c r="BI1001" s="152">
        <f>IF(N1001="nulová",J1001,0)</f>
        <v>0</v>
      </c>
      <c r="BJ1001" s="17" t="s">
        <v>21</v>
      </c>
      <c r="BK1001" s="152">
        <f>ROUND(I1001*H1001,1)</f>
        <v>0</v>
      </c>
      <c r="BL1001" s="17" t="s">
        <v>219</v>
      </c>
      <c r="BM1001" s="151" t="s">
        <v>1795</v>
      </c>
    </row>
    <row r="1002" spans="2:51" s="13" customFormat="1" ht="11.25">
      <c r="B1002" s="160"/>
      <c r="D1002" s="154" t="s">
        <v>323</v>
      </c>
      <c r="E1002" s="161" t="s">
        <v>1</v>
      </c>
      <c r="F1002" s="162" t="s">
        <v>837</v>
      </c>
      <c r="H1002" s="163">
        <v>18</v>
      </c>
      <c r="I1002" s="164"/>
      <c r="L1002" s="160"/>
      <c r="M1002" s="165"/>
      <c r="T1002" s="166"/>
      <c r="AT1002" s="161" t="s">
        <v>323</v>
      </c>
      <c r="AU1002" s="161" t="s">
        <v>88</v>
      </c>
      <c r="AV1002" s="13" t="s">
        <v>88</v>
      </c>
      <c r="AW1002" s="13" t="s">
        <v>35</v>
      </c>
      <c r="AX1002" s="13" t="s">
        <v>79</v>
      </c>
      <c r="AY1002" s="161" t="s">
        <v>317</v>
      </c>
    </row>
    <row r="1003" spans="2:51" s="15" customFormat="1" ht="11.25">
      <c r="B1003" s="174"/>
      <c r="D1003" s="154" t="s">
        <v>323</v>
      </c>
      <c r="E1003" s="175" t="s">
        <v>1</v>
      </c>
      <c r="F1003" s="176" t="s">
        <v>334</v>
      </c>
      <c r="H1003" s="177">
        <v>18</v>
      </c>
      <c r="I1003" s="178"/>
      <c r="L1003" s="174"/>
      <c r="M1003" s="179"/>
      <c r="T1003" s="180"/>
      <c r="AT1003" s="175" t="s">
        <v>323</v>
      </c>
      <c r="AU1003" s="175" t="s">
        <v>88</v>
      </c>
      <c r="AV1003" s="15" t="s">
        <v>219</v>
      </c>
      <c r="AW1003" s="15" t="s">
        <v>35</v>
      </c>
      <c r="AX1003" s="15" t="s">
        <v>21</v>
      </c>
      <c r="AY1003" s="175" t="s">
        <v>317</v>
      </c>
    </row>
    <row r="1004" spans="2:65" s="1" customFormat="1" ht="24.2" customHeight="1">
      <c r="B1004" s="32"/>
      <c r="C1004" s="139" t="s">
        <v>1796</v>
      </c>
      <c r="D1004" s="139" t="s">
        <v>319</v>
      </c>
      <c r="E1004" s="140" t="s">
        <v>1797</v>
      </c>
      <c r="F1004" s="141" t="s">
        <v>1798</v>
      </c>
      <c r="G1004" s="142" t="s">
        <v>199</v>
      </c>
      <c r="H1004" s="143">
        <v>7</v>
      </c>
      <c r="I1004" s="144"/>
      <c r="J1004" s="145">
        <f>ROUND(I1004*H1004,1)</f>
        <v>0</v>
      </c>
      <c r="K1004" s="146"/>
      <c r="L1004" s="32"/>
      <c r="M1004" s="147" t="s">
        <v>1</v>
      </c>
      <c r="N1004" s="148" t="s">
        <v>44</v>
      </c>
      <c r="P1004" s="149">
        <f>O1004*H1004</f>
        <v>0</v>
      </c>
      <c r="Q1004" s="149">
        <v>0.1</v>
      </c>
      <c r="R1004" s="149">
        <f>Q1004*H1004</f>
        <v>0.7000000000000001</v>
      </c>
      <c r="S1004" s="149">
        <v>0</v>
      </c>
      <c r="T1004" s="150">
        <f>S1004*H1004</f>
        <v>0</v>
      </c>
      <c r="AR1004" s="151" t="s">
        <v>219</v>
      </c>
      <c r="AT1004" s="151" t="s">
        <v>319</v>
      </c>
      <c r="AU1004" s="151" t="s">
        <v>88</v>
      </c>
      <c r="AY1004" s="17" t="s">
        <v>317</v>
      </c>
      <c r="BE1004" s="152">
        <f>IF(N1004="základní",J1004,0)</f>
        <v>0</v>
      </c>
      <c r="BF1004" s="152">
        <f>IF(N1004="snížená",J1004,0)</f>
        <v>0</v>
      </c>
      <c r="BG1004" s="152">
        <f>IF(N1004="zákl. přenesená",J1004,0)</f>
        <v>0</v>
      </c>
      <c r="BH1004" s="152">
        <f>IF(N1004="sníž. přenesená",J1004,0)</f>
        <v>0</v>
      </c>
      <c r="BI1004" s="152">
        <f>IF(N1004="nulová",J1004,0)</f>
        <v>0</v>
      </c>
      <c r="BJ1004" s="17" t="s">
        <v>21</v>
      </c>
      <c r="BK1004" s="152">
        <f>ROUND(I1004*H1004,1)</f>
        <v>0</v>
      </c>
      <c r="BL1004" s="17" t="s">
        <v>219</v>
      </c>
      <c r="BM1004" s="151" t="s">
        <v>1799</v>
      </c>
    </row>
    <row r="1005" spans="2:51" s="13" customFormat="1" ht="11.25">
      <c r="B1005" s="160"/>
      <c r="D1005" s="154" t="s">
        <v>323</v>
      </c>
      <c r="E1005" s="161" t="s">
        <v>1</v>
      </c>
      <c r="F1005" s="162" t="s">
        <v>1800</v>
      </c>
      <c r="H1005" s="163">
        <v>7</v>
      </c>
      <c r="I1005" s="164"/>
      <c r="L1005" s="160"/>
      <c r="M1005" s="165"/>
      <c r="T1005" s="166"/>
      <c r="AT1005" s="161" t="s">
        <v>323</v>
      </c>
      <c r="AU1005" s="161" t="s">
        <v>88</v>
      </c>
      <c r="AV1005" s="13" t="s">
        <v>88</v>
      </c>
      <c r="AW1005" s="13" t="s">
        <v>35</v>
      </c>
      <c r="AX1005" s="13" t="s">
        <v>79</v>
      </c>
      <c r="AY1005" s="161" t="s">
        <v>317</v>
      </c>
    </row>
    <row r="1006" spans="2:51" s="15" customFormat="1" ht="11.25">
      <c r="B1006" s="174"/>
      <c r="D1006" s="154" t="s">
        <v>323</v>
      </c>
      <c r="E1006" s="175" t="s">
        <v>1</v>
      </c>
      <c r="F1006" s="176" t="s">
        <v>334</v>
      </c>
      <c r="H1006" s="177">
        <v>7</v>
      </c>
      <c r="I1006" s="178"/>
      <c r="L1006" s="174"/>
      <c r="M1006" s="179"/>
      <c r="T1006" s="180"/>
      <c r="AT1006" s="175" t="s">
        <v>323</v>
      </c>
      <c r="AU1006" s="175" t="s">
        <v>88</v>
      </c>
      <c r="AV1006" s="15" t="s">
        <v>219</v>
      </c>
      <c r="AW1006" s="15" t="s">
        <v>35</v>
      </c>
      <c r="AX1006" s="15" t="s">
        <v>21</v>
      </c>
      <c r="AY1006" s="175" t="s">
        <v>317</v>
      </c>
    </row>
    <row r="1007" spans="2:65" s="1" customFormat="1" ht="24.2" customHeight="1">
      <c r="B1007" s="32"/>
      <c r="C1007" s="139" t="s">
        <v>1801</v>
      </c>
      <c r="D1007" s="139" t="s">
        <v>319</v>
      </c>
      <c r="E1007" s="140" t="s">
        <v>876</v>
      </c>
      <c r="F1007" s="141" t="s">
        <v>877</v>
      </c>
      <c r="G1007" s="142" t="s">
        <v>199</v>
      </c>
      <c r="H1007" s="143">
        <v>7</v>
      </c>
      <c r="I1007" s="144"/>
      <c r="J1007" s="145">
        <f>ROUND(I1007*H1007,1)</f>
        <v>0</v>
      </c>
      <c r="K1007" s="146"/>
      <c r="L1007" s="32"/>
      <c r="M1007" s="147" t="s">
        <v>1</v>
      </c>
      <c r="N1007" s="148" t="s">
        <v>44</v>
      </c>
      <c r="P1007" s="149">
        <f>O1007*H1007</f>
        <v>0</v>
      </c>
      <c r="Q1007" s="149">
        <v>0.2</v>
      </c>
      <c r="R1007" s="149">
        <f>Q1007*H1007</f>
        <v>1.4000000000000001</v>
      </c>
      <c r="S1007" s="149">
        <v>0</v>
      </c>
      <c r="T1007" s="150">
        <f>S1007*H1007</f>
        <v>0</v>
      </c>
      <c r="AR1007" s="151" t="s">
        <v>219</v>
      </c>
      <c r="AT1007" s="151" t="s">
        <v>319</v>
      </c>
      <c r="AU1007" s="151" t="s">
        <v>88</v>
      </c>
      <c r="AY1007" s="17" t="s">
        <v>317</v>
      </c>
      <c r="BE1007" s="152">
        <f>IF(N1007="základní",J1007,0)</f>
        <v>0</v>
      </c>
      <c r="BF1007" s="152">
        <f>IF(N1007="snížená",J1007,0)</f>
        <v>0</v>
      </c>
      <c r="BG1007" s="152">
        <f>IF(N1007="zákl. přenesená",J1007,0)</f>
        <v>0</v>
      </c>
      <c r="BH1007" s="152">
        <f>IF(N1007="sníž. přenesená",J1007,0)</f>
        <v>0</v>
      </c>
      <c r="BI1007" s="152">
        <f>IF(N1007="nulová",J1007,0)</f>
        <v>0</v>
      </c>
      <c r="BJ1007" s="17" t="s">
        <v>21</v>
      </c>
      <c r="BK1007" s="152">
        <f>ROUND(I1007*H1007,1)</f>
        <v>0</v>
      </c>
      <c r="BL1007" s="17" t="s">
        <v>219</v>
      </c>
      <c r="BM1007" s="151" t="s">
        <v>1802</v>
      </c>
    </row>
    <row r="1008" spans="2:51" s="13" customFormat="1" ht="11.25">
      <c r="B1008" s="160"/>
      <c r="D1008" s="154" t="s">
        <v>323</v>
      </c>
      <c r="E1008" s="161" t="s">
        <v>1</v>
      </c>
      <c r="F1008" s="162" t="s">
        <v>1803</v>
      </c>
      <c r="H1008" s="163">
        <v>3</v>
      </c>
      <c r="I1008" s="164"/>
      <c r="L1008" s="160"/>
      <c r="M1008" s="165"/>
      <c r="T1008" s="166"/>
      <c r="AT1008" s="161" t="s">
        <v>323</v>
      </c>
      <c r="AU1008" s="161" t="s">
        <v>88</v>
      </c>
      <c r="AV1008" s="13" t="s">
        <v>88</v>
      </c>
      <c r="AW1008" s="13" t="s">
        <v>35</v>
      </c>
      <c r="AX1008" s="13" t="s">
        <v>79</v>
      </c>
      <c r="AY1008" s="161" t="s">
        <v>317</v>
      </c>
    </row>
    <row r="1009" spans="2:51" s="13" customFormat="1" ht="11.25">
      <c r="B1009" s="160"/>
      <c r="D1009" s="154" t="s">
        <v>323</v>
      </c>
      <c r="E1009" s="161" t="s">
        <v>1</v>
      </c>
      <c r="F1009" s="162" t="s">
        <v>1804</v>
      </c>
      <c r="H1009" s="163">
        <v>4</v>
      </c>
      <c r="I1009" s="164"/>
      <c r="L1009" s="160"/>
      <c r="M1009" s="165"/>
      <c r="T1009" s="166"/>
      <c r="AT1009" s="161" t="s">
        <v>323</v>
      </c>
      <c r="AU1009" s="161" t="s">
        <v>88</v>
      </c>
      <c r="AV1009" s="13" t="s">
        <v>88</v>
      </c>
      <c r="AW1009" s="13" t="s">
        <v>35</v>
      </c>
      <c r="AX1009" s="13" t="s">
        <v>79</v>
      </c>
      <c r="AY1009" s="161" t="s">
        <v>317</v>
      </c>
    </row>
    <row r="1010" spans="2:51" s="15" customFormat="1" ht="11.25">
      <c r="B1010" s="174"/>
      <c r="D1010" s="154" t="s">
        <v>323</v>
      </c>
      <c r="E1010" s="175" t="s">
        <v>1</v>
      </c>
      <c r="F1010" s="176" t="s">
        <v>334</v>
      </c>
      <c r="H1010" s="177">
        <v>7</v>
      </c>
      <c r="I1010" s="178"/>
      <c r="L1010" s="174"/>
      <c r="M1010" s="179"/>
      <c r="T1010" s="180"/>
      <c r="AT1010" s="175" t="s">
        <v>323</v>
      </c>
      <c r="AU1010" s="175" t="s">
        <v>88</v>
      </c>
      <c r="AV1010" s="15" t="s">
        <v>219</v>
      </c>
      <c r="AW1010" s="15" t="s">
        <v>35</v>
      </c>
      <c r="AX1010" s="15" t="s">
        <v>21</v>
      </c>
      <c r="AY1010" s="175" t="s">
        <v>317</v>
      </c>
    </row>
    <row r="1011" spans="2:65" s="1" customFormat="1" ht="16.5" customHeight="1">
      <c r="B1011" s="32"/>
      <c r="C1011" s="139" t="s">
        <v>1805</v>
      </c>
      <c r="D1011" s="139" t="s">
        <v>319</v>
      </c>
      <c r="E1011" s="140" t="s">
        <v>1806</v>
      </c>
      <c r="F1011" s="141" t="s">
        <v>1807</v>
      </c>
      <c r="G1011" s="142" t="s">
        <v>1808</v>
      </c>
      <c r="H1011" s="143">
        <v>1</v>
      </c>
      <c r="I1011" s="144"/>
      <c r="J1011" s="145">
        <f>ROUND(I1011*H1011,1)</f>
        <v>0</v>
      </c>
      <c r="K1011" s="146"/>
      <c r="L1011" s="32"/>
      <c r="M1011" s="147" t="s">
        <v>1</v>
      </c>
      <c r="N1011" s="148" t="s">
        <v>44</v>
      </c>
      <c r="P1011" s="149">
        <f>O1011*H1011</f>
        <v>0</v>
      </c>
      <c r="Q1011" s="149">
        <v>0.2</v>
      </c>
      <c r="R1011" s="149">
        <f>Q1011*H1011</f>
        <v>0.2</v>
      </c>
      <c r="S1011" s="149">
        <v>0</v>
      </c>
      <c r="T1011" s="150">
        <f>S1011*H1011</f>
        <v>0</v>
      </c>
      <c r="AR1011" s="151" t="s">
        <v>219</v>
      </c>
      <c r="AT1011" s="151" t="s">
        <v>319</v>
      </c>
      <c r="AU1011" s="151" t="s">
        <v>88</v>
      </c>
      <c r="AY1011" s="17" t="s">
        <v>317</v>
      </c>
      <c r="BE1011" s="152">
        <f>IF(N1011="základní",J1011,0)</f>
        <v>0</v>
      </c>
      <c r="BF1011" s="152">
        <f>IF(N1011="snížená",J1011,0)</f>
        <v>0</v>
      </c>
      <c r="BG1011" s="152">
        <f>IF(N1011="zákl. přenesená",J1011,0)</f>
        <v>0</v>
      </c>
      <c r="BH1011" s="152">
        <f>IF(N1011="sníž. přenesená",J1011,0)</f>
        <v>0</v>
      </c>
      <c r="BI1011" s="152">
        <f>IF(N1011="nulová",J1011,0)</f>
        <v>0</v>
      </c>
      <c r="BJ1011" s="17" t="s">
        <v>21</v>
      </c>
      <c r="BK1011" s="152">
        <f>ROUND(I1011*H1011,1)</f>
        <v>0</v>
      </c>
      <c r="BL1011" s="17" t="s">
        <v>219</v>
      </c>
      <c r="BM1011" s="151" t="s">
        <v>1809</v>
      </c>
    </row>
    <row r="1012" spans="2:51" s="12" customFormat="1" ht="11.25">
      <c r="B1012" s="153"/>
      <c r="D1012" s="154" t="s">
        <v>323</v>
      </c>
      <c r="E1012" s="155" t="s">
        <v>1</v>
      </c>
      <c r="F1012" s="156" t="s">
        <v>1810</v>
      </c>
      <c r="H1012" s="155" t="s">
        <v>1</v>
      </c>
      <c r="I1012" s="157"/>
      <c r="L1012" s="153"/>
      <c r="M1012" s="158"/>
      <c r="T1012" s="159"/>
      <c r="AT1012" s="155" t="s">
        <v>323</v>
      </c>
      <c r="AU1012" s="155" t="s">
        <v>88</v>
      </c>
      <c r="AV1012" s="12" t="s">
        <v>21</v>
      </c>
      <c r="AW1012" s="12" t="s">
        <v>35</v>
      </c>
      <c r="AX1012" s="12" t="s">
        <v>79</v>
      </c>
      <c r="AY1012" s="155" t="s">
        <v>317</v>
      </c>
    </row>
    <row r="1013" spans="2:51" s="13" customFormat="1" ht="11.25">
      <c r="B1013" s="160"/>
      <c r="D1013" s="154" t="s">
        <v>323</v>
      </c>
      <c r="E1013" s="161" t="s">
        <v>1</v>
      </c>
      <c r="F1013" s="162" t="s">
        <v>21</v>
      </c>
      <c r="H1013" s="163">
        <v>1</v>
      </c>
      <c r="I1013" s="164"/>
      <c r="L1013" s="160"/>
      <c r="M1013" s="165"/>
      <c r="T1013" s="166"/>
      <c r="AT1013" s="161" t="s">
        <v>323</v>
      </c>
      <c r="AU1013" s="161" t="s">
        <v>88</v>
      </c>
      <c r="AV1013" s="13" t="s">
        <v>88</v>
      </c>
      <c r="AW1013" s="13" t="s">
        <v>35</v>
      </c>
      <c r="AX1013" s="13" t="s">
        <v>79</v>
      </c>
      <c r="AY1013" s="161" t="s">
        <v>317</v>
      </c>
    </row>
    <row r="1014" spans="2:51" s="15" customFormat="1" ht="11.25">
      <c r="B1014" s="174"/>
      <c r="D1014" s="154" t="s">
        <v>323</v>
      </c>
      <c r="E1014" s="175" t="s">
        <v>1</v>
      </c>
      <c r="F1014" s="176" t="s">
        <v>334</v>
      </c>
      <c r="H1014" s="177">
        <v>1</v>
      </c>
      <c r="I1014" s="178"/>
      <c r="L1014" s="174"/>
      <c r="M1014" s="179"/>
      <c r="T1014" s="180"/>
      <c r="AT1014" s="175" t="s">
        <v>323</v>
      </c>
      <c r="AU1014" s="175" t="s">
        <v>88</v>
      </c>
      <c r="AV1014" s="15" t="s">
        <v>219</v>
      </c>
      <c r="AW1014" s="15" t="s">
        <v>35</v>
      </c>
      <c r="AX1014" s="15" t="s">
        <v>21</v>
      </c>
      <c r="AY1014" s="175" t="s">
        <v>317</v>
      </c>
    </row>
    <row r="1015" spans="2:63" s="11" customFormat="1" ht="22.9" customHeight="1">
      <c r="B1015" s="127"/>
      <c r="D1015" s="128" t="s">
        <v>78</v>
      </c>
      <c r="E1015" s="137" t="s">
        <v>408</v>
      </c>
      <c r="F1015" s="137" t="s">
        <v>880</v>
      </c>
      <c r="I1015" s="130"/>
      <c r="J1015" s="138">
        <f>BK1015</f>
        <v>0</v>
      </c>
      <c r="L1015" s="127"/>
      <c r="M1015" s="132"/>
      <c r="P1015" s="133">
        <f>SUM(P1016:P1055)</f>
        <v>0</v>
      </c>
      <c r="R1015" s="133">
        <f>SUM(R1016:R1055)</f>
        <v>0</v>
      </c>
      <c r="T1015" s="134">
        <f>SUM(T1016:T1055)</f>
        <v>0</v>
      </c>
      <c r="AR1015" s="128" t="s">
        <v>21</v>
      </c>
      <c r="AT1015" s="135" t="s">
        <v>78</v>
      </c>
      <c r="AU1015" s="135" t="s">
        <v>21</v>
      </c>
      <c r="AY1015" s="128" t="s">
        <v>317</v>
      </c>
      <c r="BK1015" s="136">
        <f>SUM(BK1016:BK1055)</f>
        <v>0</v>
      </c>
    </row>
    <row r="1016" spans="2:65" s="1" customFormat="1" ht="33" customHeight="1">
      <c r="B1016" s="32"/>
      <c r="C1016" s="139" t="s">
        <v>1811</v>
      </c>
      <c r="D1016" s="139" t="s">
        <v>319</v>
      </c>
      <c r="E1016" s="140" t="s">
        <v>882</v>
      </c>
      <c r="F1016" s="141" t="s">
        <v>883</v>
      </c>
      <c r="G1016" s="142" t="s">
        <v>172</v>
      </c>
      <c r="H1016" s="143">
        <v>435.6</v>
      </c>
      <c r="I1016" s="144"/>
      <c r="J1016" s="145">
        <f>ROUND(I1016*H1016,1)</f>
        <v>0</v>
      </c>
      <c r="K1016" s="146"/>
      <c r="L1016" s="32"/>
      <c r="M1016" s="147" t="s">
        <v>1</v>
      </c>
      <c r="N1016" s="148" t="s">
        <v>44</v>
      </c>
      <c r="P1016" s="149">
        <f>O1016*H1016</f>
        <v>0</v>
      </c>
      <c r="Q1016" s="149">
        <v>0</v>
      </c>
      <c r="R1016" s="149">
        <f>Q1016*H1016</f>
        <v>0</v>
      </c>
      <c r="S1016" s="149">
        <v>0</v>
      </c>
      <c r="T1016" s="150">
        <f>S1016*H1016</f>
        <v>0</v>
      </c>
      <c r="AR1016" s="151" t="s">
        <v>219</v>
      </c>
      <c r="AT1016" s="151" t="s">
        <v>319</v>
      </c>
      <c r="AU1016" s="151" t="s">
        <v>88</v>
      </c>
      <c r="AY1016" s="17" t="s">
        <v>317</v>
      </c>
      <c r="BE1016" s="152">
        <f>IF(N1016="základní",J1016,0)</f>
        <v>0</v>
      </c>
      <c r="BF1016" s="152">
        <f>IF(N1016="snížená",J1016,0)</f>
        <v>0</v>
      </c>
      <c r="BG1016" s="152">
        <f>IF(N1016="zákl. přenesená",J1016,0)</f>
        <v>0</v>
      </c>
      <c r="BH1016" s="152">
        <f>IF(N1016="sníž. přenesená",J1016,0)</f>
        <v>0</v>
      </c>
      <c r="BI1016" s="152">
        <f>IF(N1016="nulová",J1016,0)</f>
        <v>0</v>
      </c>
      <c r="BJ1016" s="17" t="s">
        <v>21</v>
      </c>
      <c r="BK1016" s="152">
        <f>ROUND(I1016*H1016,1)</f>
        <v>0</v>
      </c>
      <c r="BL1016" s="17" t="s">
        <v>219</v>
      </c>
      <c r="BM1016" s="151" t="s">
        <v>884</v>
      </c>
    </row>
    <row r="1017" spans="2:51" s="13" customFormat="1" ht="11.25">
      <c r="B1017" s="160"/>
      <c r="D1017" s="154" t="s">
        <v>323</v>
      </c>
      <c r="E1017" s="161" t="s">
        <v>1</v>
      </c>
      <c r="F1017" s="162" t="s">
        <v>885</v>
      </c>
      <c r="H1017" s="163">
        <v>435.6</v>
      </c>
      <c r="I1017" s="164"/>
      <c r="L1017" s="160"/>
      <c r="M1017" s="165"/>
      <c r="T1017" s="166"/>
      <c r="AT1017" s="161" t="s">
        <v>323</v>
      </c>
      <c r="AU1017" s="161" t="s">
        <v>88</v>
      </c>
      <c r="AV1017" s="13" t="s">
        <v>88</v>
      </c>
      <c r="AW1017" s="13" t="s">
        <v>35</v>
      </c>
      <c r="AX1017" s="13" t="s">
        <v>79</v>
      </c>
      <c r="AY1017" s="161" t="s">
        <v>317</v>
      </c>
    </row>
    <row r="1018" spans="2:51" s="15" customFormat="1" ht="11.25">
      <c r="B1018" s="174"/>
      <c r="D1018" s="154" t="s">
        <v>323</v>
      </c>
      <c r="E1018" s="175" t="s">
        <v>1</v>
      </c>
      <c r="F1018" s="176" t="s">
        <v>334</v>
      </c>
      <c r="H1018" s="177">
        <v>435.6</v>
      </c>
      <c r="I1018" s="178"/>
      <c r="L1018" s="174"/>
      <c r="M1018" s="179"/>
      <c r="T1018" s="180"/>
      <c r="AT1018" s="175" t="s">
        <v>323</v>
      </c>
      <c r="AU1018" s="175" t="s">
        <v>88</v>
      </c>
      <c r="AV1018" s="15" t="s">
        <v>219</v>
      </c>
      <c r="AW1018" s="15" t="s">
        <v>35</v>
      </c>
      <c r="AX1018" s="15" t="s">
        <v>21</v>
      </c>
      <c r="AY1018" s="175" t="s">
        <v>317</v>
      </c>
    </row>
    <row r="1019" spans="2:65" s="1" customFormat="1" ht="16.5" customHeight="1">
      <c r="B1019" s="32"/>
      <c r="C1019" s="139" t="s">
        <v>1812</v>
      </c>
      <c r="D1019" s="139" t="s">
        <v>319</v>
      </c>
      <c r="E1019" s="140" t="s">
        <v>893</v>
      </c>
      <c r="F1019" s="141" t="s">
        <v>894</v>
      </c>
      <c r="G1019" s="142" t="s">
        <v>172</v>
      </c>
      <c r="H1019" s="143">
        <v>402</v>
      </c>
      <c r="I1019" s="144"/>
      <c r="J1019" s="145">
        <f>ROUND(I1019*H1019,1)</f>
        <v>0</v>
      </c>
      <c r="K1019" s="146"/>
      <c r="L1019" s="32"/>
      <c r="M1019" s="147" t="s">
        <v>1</v>
      </c>
      <c r="N1019" s="148" t="s">
        <v>44</v>
      </c>
      <c r="P1019" s="149">
        <f>O1019*H1019</f>
        <v>0</v>
      </c>
      <c r="Q1019" s="149">
        <v>0</v>
      </c>
      <c r="R1019" s="149">
        <f>Q1019*H1019</f>
        <v>0</v>
      </c>
      <c r="S1019" s="149">
        <v>0</v>
      </c>
      <c r="T1019" s="150">
        <f>S1019*H1019</f>
        <v>0</v>
      </c>
      <c r="AR1019" s="151" t="s">
        <v>219</v>
      </c>
      <c r="AT1019" s="151" t="s">
        <v>319</v>
      </c>
      <c r="AU1019" s="151" t="s">
        <v>88</v>
      </c>
      <c r="AY1019" s="17" t="s">
        <v>317</v>
      </c>
      <c r="BE1019" s="152">
        <f>IF(N1019="základní",J1019,0)</f>
        <v>0</v>
      </c>
      <c r="BF1019" s="152">
        <f>IF(N1019="snížená",J1019,0)</f>
        <v>0</v>
      </c>
      <c r="BG1019" s="152">
        <f>IF(N1019="zákl. přenesená",J1019,0)</f>
        <v>0</v>
      </c>
      <c r="BH1019" s="152">
        <f>IF(N1019="sníž. přenesená",J1019,0)</f>
        <v>0</v>
      </c>
      <c r="BI1019" s="152">
        <f>IF(N1019="nulová",J1019,0)</f>
        <v>0</v>
      </c>
      <c r="BJ1019" s="17" t="s">
        <v>21</v>
      </c>
      <c r="BK1019" s="152">
        <f>ROUND(I1019*H1019,1)</f>
        <v>0</v>
      </c>
      <c r="BL1019" s="17" t="s">
        <v>219</v>
      </c>
      <c r="BM1019" s="151" t="s">
        <v>895</v>
      </c>
    </row>
    <row r="1020" spans="2:51" s="12" customFormat="1" ht="11.25">
      <c r="B1020" s="153"/>
      <c r="D1020" s="154" t="s">
        <v>323</v>
      </c>
      <c r="E1020" s="155" t="s">
        <v>1</v>
      </c>
      <c r="F1020" s="156" t="s">
        <v>348</v>
      </c>
      <c r="H1020" s="155" t="s">
        <v>1</v>
      </c>
      <c r="I1020" s="157"/>
      <c r="L1020" s="153"/>
      <c r="M1020" s="158"/>
      <c r="T1020" s="159"/>
      <c r="AT1020" s="155" t="s">
        <v>323</v>
      </c>
      <c r="AU1020" s="155" t="s">
        <v>88</v>
      </c>
      <c r="AV1020" s="12" t="s">
        <v>21</v>
      </c>
      <c r="AW1020" s="12" t="s">
        <v>35</v>
      </c>
      <c r="AX1020" s="12" t="s">
        <v>79</v>
      </c>
      <c r="AY1020" s="155" t="s">
        <v>317</v>
      </c>
    </row>
    <row r="1021" spans="2:51" s="12" customFormat="1" ht="11.25">
      <c r="B1021" s="153"/>
      <c r="D1021" s="154" t="s">
        <v>323</v>
      </c>
      <c r="E1021" s="155" t="s">
        <v>1</v>
      </c>
      <c r="F1021" s="156" t="s">
        <v>1210</v>
      </c>
      <c r="H1021" s="155" t="s">
        <v>1</v>
      </c>
      <c r="I1021" s="157"/>
      <c r="L1021" s="153"/>
      <c r="M1021" s="158"/>
      <c r="T1021" s="159"/>
      <c r="AT1021" s="155" t="s">
        <v>323</v>
      </c>
      <c r="AU1021" s="155" t="s">
        <v>88</v>
      </c>
      <c r="AV1021" s="12" t="s">
        <v>21</v>
      </c>
      <c r="AW1021" s="12" t="s">
        <v>35</v>
      </c>
      <c r="AX1021" s="12" t="s">
        <v>79</v>
      </c>
      <c r="AY1021" s="155" t="s">
        <v>317</v>
      </c>
    </row>
    <row r="1022" spans="2:51" s="13" customFormat="1" ht="22.5">
      <c r="B1022" s="160"/>
      <c r="D1022" s="154" t="s">
        <v>323</v>
      </c>
      <c r="E1022" s="161" t="s">
        <v>1</v>
      </c>
      <c r="F1022" s="162" t="s">
        <v>1813</v>
      </c>
      <c r="H1022" s="163">
        <v>396</v>
      </c>
      <c r="I1022" s="164"/>
      <c r="L1022" s="160"/>
      <c r="M1022" s="165"/>
      <c r="T1022" s="166"/>
      <c r="AT1022" s="161" t="s">
        <v>323</v>
      </c>
      <c r="AU1022" s="161" t="s">
        <v>88</v>
      </c>
      <c r="AV1022" s="13" t="s">
        <v>88</v>
      </c>
      <c r="AW1022" s="13" t="s">
        <v>35</v>
      </c>
      <c r="AX1022" s="13" t="s">
        <v>79</v>
      </c>
      <c r="AY1022" s="161" t="s">
        <v>317</v>
      </c>
    </row>
    <row r="1023" spans="2:51" s="12" customFormat="1" ht="11.25">
      <c r="B1023" s="153"/>
      <c r="D1023" s="154" t="s">
        <v>323</v>
      </c>
      <c r="E1023" s="155" t="s">
        <v>1</v>
      </c>
      <c r="F1023" s="156" t="s">
        <v>653</v>
      </c>
      <c r="H1023" s="155" t="s">
        <v>1</v>
      </c>
      <c r="I1023" s="157"/>
      <c r="L1023" s="153"/>
      <c r="M1023" s="158"/>
      <c r="T1023" s="159"/>
      <c r="AT1023" s="155" t="s">
        <v>323</v>
      </c>
      <c r="AU1023" s="155" t="s">
        <v>88</v>
      </c>
      <c r="AV1023" s="12" t="s">
        <v>21</v>
      </c>
      <c r="AW1023" s="12" t="s">
        <v>35</v>
      </c>
      <c r="AX1023" s="12" t="s">
        <v>79</v>
      </c>
      <c r="AY1023" s="155" t="s">
        <v>317</v>
      </c>
    </row>
    <row r="1024" spans="2:51" s="13" customFormat="1" ht="11.25">
      <c r="B1024" s="160"/>
      <c r="D1024" s="154" t="s">
        <v>323</v>
      </c>
      <c r="E1024" s="161" t="s">
        <v>1</v>
      </c>
      <c r="F1024" s="162" t="s">
        <v>1814</v>
      </c>
      <c r="H1024" s="163">
        <v>6</v>
      </c>
      <c r="I1024" s="164"/>
      <c r="L1024" s="160"/>
      <c r="M1024" s="165"/>
      <c r="T1024" s="166"/>
      <c r="AT1024" s="161" t="s">
        <v>323</v>
      </c>
      <c r="AU1024" s="161" t="s">
        <v>88</v>
      </c>
      <c r="AV1024" s="13" t="s">
        <v>88</v>
      </c>
      <c r="AW1024" s="13" t="s">
        <v>35</v>
      </c>
      <c r="AX1024" s="13" t="s">
        <v>79</v>
      </c>
      <c r="AY1024" s="161" t="s">
        <v>317</v>
      </c>
    </row>
    <row r="1025" spans="2:51" s="14" customFormat="1" ht="11.25">
      <c r="B1025" s="167"/>
      <c r="D1025" s="154" t="s">
        <v>323</v>
      </c>
      <c r="E1025" s="168" t="s">
        <v>229</v>
      </c>
      <c r="F1025" s="169" t="s">
        <v>333</v>
      </c>
      <c r="H1025" s="170">
        <v>402</v>
      </c>
      <c r="I1025" s="171"/>
      <c r="L1025" s="167"/>
      <c r="M1025" s="172"/>
      <c r="T1025" s="173"/>
      <c r="AT1025" s="168" t="s">
        <v>323</v>
      </c>
      <c r="AU1025" s="168" t="s">
        <v>88</v>
      </c>
      <c r="AV1025" s="14" t="s">
        <v>190</v>
      </c>
      <c r="AW1025" s="14" t="s">
        <v>35</v>
      </c>
      <c r="AX1025" s="14" t="s">
        <v>79</v>
      </c>
      <c r="AY1025" s="168" t="s">
        <v>317</v>
      </c>
    </row>
    <row r="1026" spans="2:51" s="15" customFormat="1" ht="11.25">
      <c r="B1026" s="174"/>
      <c r="D1026" s="154" t="s">
        <v>323</v>
      </c>
      <c r="E1026" s="175" t="s">
        <v>1</v>
      </c>
      <c r="F1026" s="176" t="s">
        <v>334</v>
      </c>
      <c r="H1026" s="177">
        <v>402</v>
      </c>
      <c r="I1026" s="178"/>
      <c r="L1026" s="174"/>
      <c r="M1026" s="179"/>
      <c r="T1026" s="180"/>
      <c r="AT1026" s="175" t="s">
        <v>323</v>
      </c>
      <c r="AU1026" s="175" t="s">
        <v>88</v>
      </c>
      <c r="AV1026" s="15" t="s">
        <v>219</v>
      </c>
      <c r="AW1026" s="15" t="s">
        <v>35</v>
      </c>
      <c r="AX1026" s="15" t="s">
        <v>21</v>
      </c>
      <c r="AY1026" s="175" t="s">
        <v>317</v>
      </c>
    </row>
    <row r="1027" spans="2:65" s="1" customFormat="1" ht="24.2" customHeight="1">
      <c r="B1027" s="32"/>
      <c r="C1027" s="139" t="s">
        <v>1815</v>
      </c>
      <c r="D1027" s="139" t="s">
        <v>319</v>
      </c>
      <c r="E1027" s="140" t="s">
        <v>899</v>
      </c>
      <c r="F1027" s="141" t="s">
        <v>900</v>
      </c>
      <c r="G1027" s="142" t="s">
        <v>172</v>
      </c>
      <c r="H1027" s="143">
        <v>57.6</v>
      </c>
      <c r="I1027" s="144"/>
      <c r="J1027" s="145">
        <f>ROUND(I1027*H1027,1)</f>
        <v>0</v>
      </c>
      <c r="K1027" s="146"/>
      <c r="L1027" s="32"/>
      <c r="M1027" s="147" t="s">
        <v>1</v>
      </c>
      <c r="N1027" s="148" t="s">
        <v>44</v>
      </c>
      <c r="P1027" s="149">
        <f>O1027*H1027</f>
        <v>0</v>
      </c>
      <c r="Q1027" s="149">
        <v>0</v>
      </c>
      <c r="R1027" s="149">
        <f>Q1027*H1027</f>
        <v>0</v>
      </c>
      <c r="S1027" s="149">
        <v>0</v>
      </c>
      <c r="T1027" s="150">
        <f>S1027*H1027</f>
        <v>0</v>
      </c>
      <c r="AR1027" s="151" t="s">
        <v>219</v>
      </c>
      <c r="AT1027" s="151" t="s">
        <v>319</v>
      </c>
      <c r="AU1027" s="151" t="s">
        <v>88</v>
      </c>
      <c r="AY1027" s="17" t="s">
        <v>317</v>
      </c>
      <c r="BE1027" s="152">
        <f>IF(N1027="základní",J1027,0)</f>
        <v>0</v>
      </c>
      <c r="BF1027" s="152">
        <f>IF(N1027="snížená",J1027,0)</f>
        <v>0</v>
      </c>
      <c r="BG1027" s="152">
        <f>IF(N1027="zákl. přenesená",J1027,0)</f>
        <v>0</v>
      </c>
      <c r="BH1027" s="152">
        <f>IF(N1027="sníž. přenesená",J1027,0)</f>
        <v>0</v>
      </c>
      <c r="BI1027" s="152">
        <f>IF(N1027="nulová",J1027,0)</f>
        <v>0</v>
      </c>
      <c r="BJ1027" s="17" t="s">
        <v>21</v>
      </c>
      <c r="BK1027" s="152">
        <f>ROUND(I1027*H1027,1)</f>
        <v>0</v>
      </c>
      <c r="BL1027" s="17" t="s">
        <v>219</v>
      </c>
      <c r="BM1027" s="151" t="s">
        <v>901</v>
      </c>
    </row>
    <row r="1028" spans="2:51" s="12" customFormat="1" ht="11.25">
      <c r="B1028" s="153"/>
      <c r="D1028" s="154" t="s">
        <v>323</v>
      </c>
      <c r="E1028" s="155" t="s">
        <v>1</v>
      </c>
      <c r="F1028" s="156" t="s">
        <v>727</v>
      </c>
      <c r="H1028" s="155" t="s">
        <v>1</v>
      </c>
      <c r="I1028" s="157"/>
      <c r="L1028" s="153"/>
      <c r="M1028" s="158"/>
      <c r="T1028" s="159"/>
      <c r="AT1028" s="155" t="s">
        <v>323</v>
      </c>
      <c r="AU1028" s="155" t="s">
        <v>88</v>
      </c>
      <c r="AV1028" s="12" t="s">
        <v>21</v>
      </c>
      <c r="AW1028" s="12" t="s">
        <v>35</v>
      </c>
      <c r="AX1028" s="12" t="s">
        <v>79</v>
      </c>
      <c r="AY1028" s="155" t="s">
        <v>317</v>
      </c>
    </row>
    <row r="1029" spans="2:51" s="12" customFormat="1" ht="11.25">
      <c r="B1029" s="153"/>
      <c r="D1029" s="154" t="s">
        <v>323</v>
      </c>
      <c r="E1029" s="155" t="s">
        <v>1</v>
      </c>
      <c r="F1029" s="156" t="s">
        <v>1210</v>
      </c>
      <c r="H1029" s="155" t="s">
        <v>1</v>
      </c>
      <c r="I1029" s="157"/>
      <c r="L1029" s="153"/>
      <c r="M1029" s="158"/>
      <c r="T1029" s="159"/>
      <c r="AT1029" s="155" t="s">
        <v>323</v>
      </c>
      <c r="AU1029" s="155" t="s">
        <v>88</v>
      </c>
      <c r="AV1029" s="12" t="s">
        <v>21</v>
      </c>
      <c r="AW1029" s="12" t="s">
        <v>35</v>
      </c>
      <c r="AX1029" s="12" t="s">
        <v>79</v>
      </c>
      <c r="AY1029" s="155" t="s">
        <v>317</v>
      </c>
    </row>
    <row r="1030" spans="2:51" s="13" customFormat="1" ht="11.25">
      <c r="B1030" s="160"/>
      <c r="D1030" s="154" t="s">
        <v>323</v>
      </c>
      <c r="E1030" s="161" t="s">
        <v>1</v>
      </c>
      <c r="F1030" s="162" t="s">
        <v>1816</v>
      </c>
      <c r="H1030" s="163">
        <v>20</v>
      </c>
      <c r="I1030" s="164"/>
      <c r="L1030" s="160"/>
      <c r="M1030" s="165"/>
      <c r="T1030" s="166"/>
      <c r="AT1030" s="161" t="s">
        <v>323</v>
      </c>
      <c r="AU1030" s="161" t="s">
        <v>88</v>
      </c>
      <c r="AV1030" s="13" t="s">
        <v>88</v>
      </c>
      <c r="AW1030" s="13" t="s">
        <v>35</v>
      </c>
      <c r="AX1030" s="13" t="s">
        <v>79</v>
      </c>
      <c r="AY1030" s="161" t="s">
        <v>317</v>
      </c>
    </row>
    <row r="1031" spans="2:51" s="12" customFormat="1" ht="11.25">
      <c r="B1031" s="153"/>
      <c r="D1031" s="154" t="s">
        <v>323</v>
      </c>
      <c r="E1031" s="155" t="s">
        <v>1</v>
      </c>
      <c r="F1031" s="156" t="s">
        <v>653</v>
      </c>
      <c r="H1031" s="155" t="s">
        <v>1</v>
      </c>
      <c r="I1031" s="157"/>
      <c r="L1031" s="153"/>
      <c r="M1031" s="158"/>
      <c r="T1031" s="159"/>
      <c r="AT1031" s="155" t="s">
        <v>323</v>
      </c>
      <c r="AU1031" s="155" t="s">
        <v>88</v>
      </c>
      <c r="AV1031" s="12" t="s">
        <v>21</v>
      </c>
      <c r="AW1031" s="12" t="s">
        <v>35</v>
      </c>
      <c r="AX1031" s="12" t="s">
        <v>79</v>
      </c>
      <c r="AY1031" s="155" t="s">
        <v>317</v>
      </c>
    </row>
    <row r="1032" spans="2:51" s="13" customFormat="1" ht="11.25">
      <c r="B1032" s="160"/>
      <c r="D1032" s="154" t="s">
        <v>323</v>
      </c>
      <c r="E1032" s="161" t="s">
        <v>1</v>
      </c>
      <c r="F1032" s="162" t="s">
        <v>1817</v>
      </c>
      <c r="H1032" s="163">
        <v>0</v>
      </c>
      <c r="I1032" s="164"/>
      <c r="L1032" s="160"/>
      <c r="M1032" s="165"/>
      <c r="T1032" s="166"/>
      <c r="AT1032" s="161" t="s">
        <v>323</v>
      </c>
      <c r="AU1032" s="161" t="s">
        <v>88</v>
      </c>
      <c r="AV1032" s="13" t="s">
        <v>88</v>
      </c>
      <c r="AW1032" s="13" t="s">
        <v>35</v>
      </c>
      <c r="AX1032" s="13" t="s">
        <v>79</v>
      </c>
      <c r="AY1032" s="161" t="s">
        <v>317</v>
      </c>
    </row>
    <row r="1033" spans="2:51" s="14" customFormat="1" ht="11.25">
      <c r="B1033" s="167"/>
      <c r="D1033" s="154" t="s">
        <v>323</v>
      </c>
      <c r="E1033" s="168" t="s">
        <v>1</v>
      </c>
      <c r="F1033" s="169" t="s">
        <v>333</v>
      </c>
      <c r="H1033" s="170">
        <v>20</v>
      </c>
      <c r="I1033" s="171"/>
      <c r="L1033" s="167"/>
      <c r="M1033" s="172"/>
      <c r="T1033" s="173"/>
      <c r="AT1033" s="168" t="s">
        <v>323</v>
      </c>
      <c r="AU1033" s="168" t="s">
        <v>88</v>
      </c>
      <c r="AV1033" s="14" t="s">
        <v>190</v>
      </c>
      <c r="AW1033" s="14" t="s">
        <v>35</v>
      </c>
      <c r="AX1033" s="14" t="s">
        <v>79</v>
      </c>
      <c r="AY1033" s="168" t="s">
        <v>317</v>
      </c>
    </row>
    <row r="1034" spans="2:51" s="12" customFormat="1" ht="11.25">
      <c r="B1034" s="153"/>
      <c r="D1034" s="154" t="s">
        <v>323</v>
      </c>
      <c r="E1034" s="155" t="s">
        <v>1</v>
      </c>
      <c r="F1034" s="156" t="s">
        <v>564</v>
      </c>
      <c r="H1034" s="155" t="s">
        <v>1</v>
      </c>
      <c r="I1034" s="157"/>
      <c r="L1034" s="153"/>
      <c r="M1034" s="158"/>
      <c r="T1034" s="159"/>
      <c r="AT1034" s="155" t="s">
        <v>323</v>
      </c>
      <c r="AU1034" s="155" t="s">
        <v>88</v>
      </c>
      <c r="AV1034" s="12" t="s">
        <v>21</v>
      </c>
      <c r="AW1034" s="12" t="s">
        <v>35</v>
      </c>
      <c r="AX1034" s="12" t="s">
        <v>79</v>
      </c>
      <c r="AY1034" s="155" t="s">
        <v>317</v>
      </c>
    </row>
    <row r="1035" spans="2:51" s="12" customFormat="1" ht="11.25">
      <c r="B1035" s="153"/>
      <c r="D1035" s="154" t="s">
        <v>323</v>
      </c>
      <c r="E1035" s="155" t="s">
        <v>1</v>
      </c>
      <c r="F1035" s="156" t="s">
        <v>1204</v>
      </c>
      <c r="H1035" s="155" t="s">
        <v>1</v>
      </c>
      <c r="I1035" s="157"/>
      <c r="L1035" s="153"/>
      <c r="M1035" s="158"/>
      <c r="T1035" s="159"/>
      <c r="AT1035" s="155" t="s">
        <v>323</v>
      </c>
      <c r="AU1035" s="155" t="s">
        <v>88</v>
      </c>
      <c r="AV1035" s="12" t="s">
        <v>21</v>
      </c>
      <c r="AW1035" s="12" t="s">
        <v>35</v>
      </c>
      <c r="AX1035" s="12" t="s">
        <v>79</v>
      </c>
      <c r="AY1035" s="155" t="s">
        <v>317</v>
      </c>
    </row>
    <row r="1036" spans="2:51" s="13" customFormat="1" ht="11.25">
      <c r="B1036" s="160"/>
      <c r="D1036" s="154" t="s">
        <v>323</v>
      </c>
      <c r="E1036" s="161" t="s">
        <v>1</v>
      </c>
      <c r="F1036" s="162" t="s">
        <v>1818</v>
      </c>
      <c r="H1036" s="163">
        <v>4</v>
      </c>
      <c r="I1036" s="164"/>
      <c r="L1036" s="160"/>
      <c r="M1036" s="165"/>
      <c r="T1036" s="166"/>
      <c r="AT1036" s="161" t="s">
        <v>323</v>
      </c>
      <c r="AU1036" s="161" t="s">
        <v>88</v>
      </c>
      <c r="AV1036" s="13" t="s">
        <v>88</v>
      </c>
      <c r="AW1036" s="13" t="s">
        <v>35</v>
      </c>
      <c r="AX1036" s="13" t="s">
        <v>79</v>
      </c>
      <c r="AY1036" s="161" t="s">
        <v>317</v>
      </c>
    </row>
    <row r="1037" spans="2:51" s="14" customFormat="1" ht="11.25">
      <c r="B1037" s="167"/>
      <c r="D1037" s="154" t="s">
        <v>323</v>
      </c>
      <c r="E1037" s="168" t="s">
        <v>1</v>
      </c>
      <c r="F1037" s="169" t="s">
        <v>333</v>
      </c>
      <c r="H1037" s="170">
        <v>4</v>
      </c>
      <c r="I1037" s="171"/>
      <c r="L1037" s="167"/>
      <c r="M1037" s="172"/>
      <c r="T1037" s="173"/>
      <c r="AT1037" s="168" t="s">
        <v>323</v>
      </c>
      <c r="AU1037" s="168" t="s">
        <v>88</v>
      </c>
      <c r="AV1037" s="14" t="s">
        <v>190</v>
      </c>
      <c r="AW1037" s="14" t="s">
        <v>35</v>
      </c>
      <c r="AX1037" s="14" t="s">
        <v>79</v>
      </c>
      <c r="AY1037" s="168" t="s">
        <v>317</v>
      </c>
    </row>
    <row r="1038" spans="2:51" s="12" customFormat="1" ht="11.25">
      <c r="B1038" s="153"/>
      <c r="D1038" s="154" t="s">
        <v>323</v>
      </c>
      <c r="E1038" s="155" t="s">
        <v>1</v>
      </c>
      <c r="F1038" s="156" t="s">
        <v>911</v>
      </c>
      <c r="H1038" s="155" t="s">
        <v>1</v>
      </c>
      <c r="I1038" s="157"/>
      <c r="L1038" s="153"/>
      <c r="M1038" s="158"/>
      <c r="T1038" s="159"/>
      <c r="AT1038" s="155" t="s">
        <v>323</v>
      </c>
      <c r="AU1038" s="155" t="s">
        <v>88</v>
      </c>
      <c r="AV1038" s="12" t="s">
        <v>21</v>
      </c>
      <c r="AW1038" s="12" t="s">
        <v>35</v>
      </c>
      <c r="AX1038" s="12" t="s">
        <v>79</v>
      </c>
      <c r="AY1038" s="155" t="s">
        <v>317</v>
      </c>
    </row>
    <row r="1039" spans="2:51" s="12" customFormat="1" ht="11.25">
      <c r="B1039" s="153"/>
      <c r="D1039" s="154" t="s">
        <v>323</v>
      </c>
      <c r="E1039" s="155" t="s">
        <v>1</v>
      </c>
      <c r="F1039" s="156" t="s">
        <v>1210</v>
      </c>
      <c r="H1039" s="155" t="s">
        <v>1</v>
      </c>
      <c r="I1039" s="157"/>
      <c r="L1039" s="153"/>
      <c r="M1039" s="158"/>
      <c r="T1039" s="159"/>
      <c r="AT1039" s="155" t="s">
        <v>323</v>
      </c>
      <c r="AU1039" s="155" t="s">
        <v>88</v>
      </c>
      <c r="AV1039" s="12" t="s">
        <v>21</v>
      </c>
      <c r="AW1039" s="12" t="s">
        <v>35</v>
      </c>
      <c r="AX1039" s="12" t="s">
        <v>79</v>
      </c>
      <c r="AY1039" s="155" t="s">
        <v>317</v>
      </c>
    </row>
    <row r="1040" spans="2:51" s="13" customFormat="1" ht="22.5">
      <c r="B1040" s="160"/>
      <c r="D1040" s="154" t="s">
        <v>323</v>
      </c>
      <c r="E1040" s="161" t="s">
        <v>1</v>
      </c>
      <c r="F1040" s="162" t="s">
        <v>1819</v>
      </c>
      <c r="H1040" s="163">
        <v>29.6</v>
      </c>
      <c r="I1040" s="164"/>
      <c r="L1040" s="160"/>
      <c r="M1040" s="165"/>
      <c r="T1040" s="166"/>
      <c r="AT1040" s="161" t="s">
        <v>323</v>
      </c>
      <c r="AU1040" s="161" t="s">
        <v>88</v>
      </c>
      <c r="AV1040" s="13" t="s">
        <v>88</v>
      </c>
      <c r="AW1040" s="13" t="s">
        <v>35</v>
      </c>
      <c r="AX1040" s="13" t="s">
        <v>79</v>
      </c>
      <c r="AY1040" s="161" t="s">
        <v>317</v>
      </c>
    </row>
    <row r="1041" spans="2:51" s="12" customFormat="1" ht="11.25">
      <c r="B1041" s="153"/>
      <c r="D1041" s="154" t="s">
        <v>323</v>
      </c>
      <c r="E1041" s="155" t="s">
        <v>1</v>
      </c>
      <c r="F1041" s="156" t="s">
        <v>653</v>
      </c>
      <c r="H1041" s="155" t="s">
        <v>1</v>
      </c>
      <c r="I1041" s="157"/>
      <c r="L1041" s="153"/>
      <c r="M1041" s="158"/>
      <c r="T1041" s="159"/>
      <c r="AT1041" s="155" t="s">
        <v>323</v>
      </c>
      <c r="AU1041" s="155" t="s">
        <v>88</v>
      </c>
      <c r="AV1041" s="12" t="s">
        <v>21</v>
      </c>
      <c r="AW1041" s="12" t="s">
        <v>35</v>
      </c>
      <c r="AX1041" s="12" t="s">
        <v>79</v>
      </c>
      <c r="AY1041" s="155" t="s">
        <v>317</v>
      </c>
    </row>
    <row r="1042" spans="2:51" s="13" customFormat="1" ht="11.25">
      <c r="B1042" s="160"/>
      <c r="D1042" s="154" t="s">
        <v>323</v>
      </c>
      <c r="E1042" s="161" t="s">
        <v>1</v>
      </c>
      <c r="F1042" s="162" t="s">
        <v>1817</v>
      </c>
      <c r="H1042" s="163">
        <v>0</v>
      </c>
      <c r="I1042" s="164"/>
      <c r="L1042" s="160"/>
      <c r="M1042" s="165"/>
      <c r="T1042" s="166"/>
      <c r="AT1042" s="161" t="s">
        <v>323</v>
      </c>
      <c r="AU1042" s="161" t="s">
        <v>88</v>
      </c>
      <c r="AV1042" s="13" t="s">
        <v>88</v>
      </c>
      <c r="AW1042" s="13" t="s">
        <v>35</v>
      </c>
      <c r="AX1042" s="13" t="s">
        <v>79</v>
      </c>
      <c r="AY1042" s="161" t="s">
        <v>317</v>
      </c>
    </row>
    <row r="1043" spans="2:51" s="12" customFormat="1" ht="11.25">
      <c r="B1043" s="153"/>
      <c r="D1043" s="154" t="s">
        <v>323</v>
      </c>
      <c r="E1043" s="155" t="s">
        <v>1</v>
      </c>
      <c r="F1043" s="156" t="s">
        <v>564</v>
      </c>
      <c r="H1043" s="155" t="s">
        <v>1</v>
      </c>
      <c r="I1043" s="157"/>
      <c r="L1043" s="153"/>
      <c r="M1043" s="158"/>
      <c r="T1043" s="159"/>
      <c r="AT1043" s="155" t="s">
        <v>323</v>
      </c>
      <c r="AU1043" s="155" t="s">
        <v>88</v>
      </c>
      <c r="AV1043" s="12" t="s">
        <v>21</v>
      </c>
      <c r="AW1043" s="12" t="s">
        <v>35</v>
      </c>
      <c r="AX1043" s="12" t="s">
        <v>79</v>
      </c>
      <c r="AY1043" s="155" t="s">
        <v>317</v>
      </c>
    </row>
    <row r="1044" spans="2:51" s="12" customFormat="1" ht="11.25">
      <c r="B1044" s="153"/>
      <c r="D1044" s="154" t="s">
        <v>323</v>
      </c>
      <c r="E1044" s="155" t="s">
        <v>1</v>
      </c>
      <c r="F1044" s="156" t="s">
        <v>1204</v>
      </c>
      <c r="H1044" s="155" t="s">
        <v>1</v>
      </c>
      <c r="I1044" s="157"/>
      <c r="L1044" s="153"/>
      <c r="M1044" s="158"/>
      <c r="T1044" s="159"/>
      <c r="AT1044" s="155" t="s">
        <v>323</v>
      </c>
      <c r="AU1044" s="155" t="s">
        <v>88</v>
      </c>
      <c r="AV1044" s="12" t="s">
        <v>21</v>
      </c>
      <c r="AW1044" s="12" t="s">
        <v>35</v>
      </c>
      <c r="AX1044" s="12" t="s">
        <v>79</v>
      </c>
      <c r="AY1044" s="155" t="s">
        <v>317</v>
      </c>
    </row>
    <row r="1045" spans="2:51" s="13" customFormat="1" ht="11.25">
      <c r="B1045" s="160"/>
      <c r="D1045" s="154" t="s">
        <v>323</v>
      </c>
      <c r="E1045" s="161" t="s">
        <v>1</v>
      </c>
      <c r="F1045" s="162" t="s">
        <v>1818</v>
      </c>
      <c r="H1045" s="163">
        <v>4</v>
      </c>
      <c r="I1045" s="164"/>
      <c r="L1045" s="160"/>
      <c r="M1045" s="165"/>
      <c r="T1045" s="166"/>
      <c r="AT1045" s="161" t="s">
        <v>323</v>
      </c>
      <c r="AU1045" s="161" t="s">
        <v>88</v>
      </c>
      <c r="AV1045" s="13" t="s">
        <v>88</v>
      </c>
      <c r="AW1045" s="13" t="s">
        <v>35</v>
      </c>
      <c r="AX1045" s="13" t="s">
        <v>79</v>
      </c>
      <c r="AY1045" s="161" t="s">
        <v>317</v>
      </c>
    </row>
    <row r="1046" spans="2:51" s="14" customFormat="1" ht="11.25">
      <c r="B1046" s="167"/>
      <c r="D1046" s="154" t="s">
        <v>323</v>
      </c>
      <c r="E1046" s="168" t="s">
        <v>231</v>
      </c>
      <c r="F1046" s="169" t="s">
        <v>333</v>
      </c>
      <c r="H1046" s="170">
        <v>33.6</v>
      </c>
      <c r="I1046" s="171"/>
      <c r="L1046" s="167"/>
      <c r="M1046" s="172"/>
      <c r="T1046" s="173"/>
      <c r="AT1046" s="168" t="s">
        <v>323</v>
      </c>
      <c r="AU1046" s="168" t="s">
        <v>88</v>
      </c>
      <c r="AV1046" s="14" t="s">
        <v>190</v>
      </c>
      <c r="AW1046" s="14" t="s">
        <v>35</v>
      </c>
      <c r="AX1046" s="14" t="s">
        <v>79</v>
      </c>
      <c r="AY1046" s="168" t="s">
        <v>317</v>
      </c>
    </row>
    <row r="1047" spans="2:51" s="15" customFormat="1" ht="11.25">
      <c r="B1047" s="174"/>
      <c r="D1047" s="154" t="s">
        <v>323</v>
      </c>
      <c r="E1047" s="175" t="s">
        <v>1</v>
      </c>
      <c r="F1047" s="176" t="s">
        <v>334</v>
      </c>
      <c r="H1047" s="177">
        <v>57.6</v>
      </c>
      <c r="I1047" s="178"/>
      <c r="L1047" s="174"/>
      <c r="M1047" s="179"/>
      <c r="T1047" s="180"/>
      <c r="AT1047" s="175" t="s">
        <v>323</v>
      </c>
      <c r="AU1047" s="175" t="s">
        <v>88</v>
      </c>
      <c r="AV1047" s="15" t="s">
        <v>219</v>
      </c>
      <c r="AW1047" s="15" t="s">
        <v>35</v>
      </c>
      <c r="AX1047" s="15" t="s">
        <v>21</v>
      </c>
      <c r="AY1047" s="175" t="s">
        <v>317</v>
      </c>
    </row>
    <row r="1048" spans="2:65" s="1" customFormat="1" ht="24.2" customHeight="1">
      <c r="B1048" s="32"/>
      <c r="C1048" s="139" t="s">
        <v>1820</v>
      </c>
      <c r="D1048" s="139" t="s">
        <v>319</v>
      </c>
      <c r="E1048" s="140" t="s">
        <v>926</v>
      </c>
      <c r="F1048" s="141" t="s">
        <v>927</v>
      </c>
      <c r="G1048" s="142" t="s">
        <v>172</v>
      </c>
      <c r="H1048" s="143">
        <v>226</v>
      </c>
      <c r="I1048" s="144"/>
      <c r="J1048" s="145">
        <f>ROUND(I1048*H1048,1)</f>
        <v>0</v>
      </c>
      <c r="K1048" s="146"/>
      <c r="L1048" s="32"/>
      <c r="M1048" s="147" t="s">
        <v>1</v>
      </c>
      <c r="N1048" s="148" t="s">
        <v>44</v>
      </c>
      <c r="P1048" s="149">
        <f>O1048*H1048</f>
        <v>0</v>
      </c>
      <c r="Q1048" s="149">
        <v>0</v>
      </c>
      <c r="R1048" s="149">
        <f>Q1048*H1048</f>
        <v>0</v>
      </c>
      <c r="S1048" s="149">
        <v>0</v>
      </c>
      <c r="T1048" s="150">
        <f>S1048*H1048</f>
        <v>0</v>
      </c>
      <c r="AR1048" s="151" t="s">
        <v>219</v>
      </c>
      <c r="AT1048" s="151" t="s">
        <v>319</v>
      </c>
      <c r="AU1048" s="151" t="s">
        <v>88</v>
      </c>
      <c r="AY1048" s="17" t="s">
        <v>317</v>
      </c>
      <c r="BE1048" s="152">
        <f>IF(N1048="základní",J1048,0)</f>
        <v>0</v>
      </c>
      <c r="BF1048" s="152">
        <f>IF(N1048="snížená",J1048,0)</f>
        <v>0</v>
      </c>
      <c r="BG1048" s="152">
        <f>IF(N1048="zákl. přenesená",J1048,0)</f>
        <v>0</v>
      </c>
      <c r="BH1048" s="152">
        <f>IF(N1048="sníž. přenesená",J1048,0)</f>
        <v>0</v>
      </c>
      <c r="BI1048" s="152">
        <f>IF(N1048="nulová",J1048,0)</f>
        <v>0</v>
      </c>
      <c r="BJ1048" s="17" t="s">
        <v>21</v>
      </c>
      <c r="BK1048" s="152">
        <f>ROUND(I1048*H1048,1)</f>
        <v>0</v>
      </c>
      <c r="BL1048" s="17" t="s">
        <v>219</v>
      </c>
      <c r="BM1048" s="151" t="s">
        <v>928</v>
      </c>
    </row>
    <row r="1049" spans="2:51" s="12" customFormat="1" ht="11.25">
      <c r="B1049" s="153"/>
      <c r="D1049" s="154" t="s">
        <v>323</v>
      </c>
      <c r="E1049" s="155" t="s">
        <v>1</v>
      </c>
      <c r="F1049" s="156" t="s">
        <v>348</v>
      </c>
      <c r="H1049" s="155" t="s">
        <v>1</v>
      </c>
      <c r="I1049" s="157"/>
      <c r="L1049" s="153"/>
      <c r="M1049" s="158"/>
      <c r="T1049" s="159"/>
      <c r="AT1049" s="155" t="s">
        <v>323</v>
      </c>
      <c r="AU1049" s="155" t="s">
        <v>88</v>
      </c>
      <c r="AV1049" s="12" t="s">
        <v>21</v>
      </c>
      <c r="AW1049" s="12" t="s">
        <v>35</v>
      </c>
      <c r="AX1049" s="12" t="s">
        <v>79</v>
      </c>
      <c r="AY1049" s="155" t="s">
        <v>317</v>
      </c>
    </row>
    <row r="1050" spans="2:51" s="12" customFormat="1" ht="11.25">
      <c r="B1050" s="153"/>
      <c r="D1050" s="154" t="s">
        <v>323</v>
      </c>
      <c r="E1050" s="155" t="s">
        <v>1</v>
      </c>
      <c r="F1050" s="156" t="s">
        <v>1210</v>
      </c>
      <c r="H1050" s="155" t="s">
        <v>1</v>
      </c>
      <c r="I1050" s="157"/>
      <c r="L1050" s="153"/>
      <c r="M1050" s="158"/>
      <c r="T1050" s="159"/>
      <c r="AT1050" s="155" t="s">
        <v>323</v>
      </c>
      <c r="AU1050" s="155" t="s">
        <v>88</v>
      </c>
      <c r="AV1050" s="12" t="s">
        <v>21</v>
      </c>
      <c r="AW1050" s="12" t="s">
        <v>35</v>
      </c>
      <c r="AX1050" s="12" t="s">
        <v>79</v>
      </c>
      <c r="AY1050" s="155" t="s">
        <v>317</v>
      </c>
    </row>
    <row r="1051" spans="2:51" s="13" customFormat="1" ht="11.25">
      <c r="B1051" s="160"/>
      <c r="D1051" s="154" t="s">
        <v>323</v>
      </c>
      <c r="E1051" s="161" t="s">
        <v>1</v>
      </c>
      <c r="F1051" s="162" t="s">
        <v>1821</v>
      </c>
      <c r="H1051" s="163">
        <v>220</v>
      </c>
      <c r="I1051" s="164"/>
      <c r="L1051" s="160"/>
      <c r="M1051" s="165"/>
      <c r="T1051" s="166"/>
      <c r="AT1051" s="161" t="s">
        <v>323</v>
      </c>
      <c r="AU1051" s="161" t="s">
        <v>88</v>
      </c>
      <c r="AV1051" s="13" t="s">
        <v>88</v>
      </c>
      <c r="AW1051" s="13" t="s">
        <v>35</v>
      </c>
      <c r="AX1051" s="13" t="s">
        <v>79</v>
      </c>
      <c r="AY1051" s="161" t="s">
        <v>317</v>
      </c>
    </row>
    <row r="1052" spans="2:51" s="12" customFormat="1" ht="11.25">
      <c r="B1052" s="153"/>
      <c r="D1052" s="154" t="s">
        <v>323</v>
      </c>
      <c r="E1052" s="155" t="s">
        <v>1</v>
      </c>
      <c r="F1052" s="156" t="s">
        <v>653</v>
      </c>
      <c r="H1052" s="155" t="s">
        <v>1</v>
      </c>
      <c r="I1052" s="157"/>
      <c r="L1052" s="153"/>
      <c r="M1052" s="158"/>
      <c r="T1052" s="159"/>
      <c r="AT1052" s="155" t="s">
        <v>323</v>
      </c>
      <c r="AU1052" s="155" t="s">
        <v>88</v>
      </c>
      <c r="AV1052" s="12" t="s">
        <v>21</v>
      </c>
      <c r="AW1052" s="12" t="s">
        <v>35</v>
      </c>
      <c r="AX1052" s="12" t="s">
        <v>79</v>
      </c>
      <c r="AY1052" s="155" t="s">
        <v>317</v>
      </c>
    </row>
    <row r="1053" spans="2:51" s="13" customFormat="1" ht="11.25">
      <c r="B1053" s="160"/>
      <c r="D1053" s="154" t="s">
        <v>323</v>
      </c>
      <c r="E1053" s="161" t="s">
        <v>1</v>
      </c>
      <c r="F1053" s="162" t="s">
        <v>1814</v>
      </c>
      <c r="H1053" s="163">
        <v>6</v>
      </c>
      <c r="I1053" s="164"/>
      <c r="L1053" s="160"/>
      <c r="M1053" s="165"/>
      <c r="T1053" s="166"/>
      <c r="AT1053" s="161" t="s">
        <v>323</v>
      </c>
      <c r="AU1053" s="161" t="s">
        <v>88</v>
      </c>
      <c r="AV1053" s="13" t="s">
        <v>88</v>
      </c>
      <c r="AW1053" s="13" t="s">
        <v>35</v>
      </c>
      <c r="AX1053" s="13" t="s">
        <v>79</v>
      </c>
      <c r="AY1053" s="161" t="s">
        <v>317</v>
      </c>
    </row>
    <row r="1054" spans="2:51" s="14" customFormat="1" ht="11.25">
      <c r="B1054" s="167"/>
      <c r="D1054" s="154" t="s">
        <v>323</v>
      </c>
      <c r="E1054" s="168" t="s">
        <v>1</v>
      </c>
      <c r="F1054" s="169" t="s">
        <v>333</v>
      </c>
      <c r="H1054" s="170">
        <v>226</v>
      </c>
      <c r="I1054" s="171"/>
      <c r="L1054" s="167"/>
      <c r="M1054" s="172"/>
      <c r="T1054" s="173"/>
      <c r="AT1054" s="168" t="s">
        <v>323</v>
      </c>
      <c r="AU1054" s="168" t="s">
        <v>88</v>
      </c>
      <c r="AV1054" s="14" t="s">
        <v>190</v>
      </c>
      <c r="AW1054" s="14" t="s">
        <v>35</v>
      </c>
      <c r="AX1054" s="14" t="s">
        <v>79</v>
      </c>
      <c r="AY1054" s="168" t="s">
        <v>317</v>
      </c>
    </row>
    <row r="1055" spans="2:51" s="15" customFormat="1" ht="11.25">
      <c r="B1055" s="174"/>
      <c r="D1055" s="154" t="s">
        <v>323</v>
      </c>
      <c r="E1055" s="175" t="s">
        <v>1</v>
      </c>
      <c r="F1055" s="176" t="s">
        <v>334</v>
      </c>
      <c r="H1055" s="177">
        <v>226</v>
      </c>
      <c r="I1055" s="178"/>
      <c r="L1055" s="174"/>
      <c r="M1055" s="179"/>
      <c r="T1055" s="180"/>
      <c r="AT1055" s="175" t="s">
        <v>323</v>
      </c>
      <c r="AU1055" s="175" t="s">
        <v>88</v>
      </c>
      <c r="AV1055" s="15" t="s">
        <v>219</v>
      </c>
      <c r="AW1055" s="15" t="s">
        <v>35</v>
      </c>
      <c r="AX1055" s="15" t="s">
        <v>21</v>
      </c>
      <c r="AY1055" s="175" t="s">
        <v>317</v>
      </c>
    </row>
    <row r="1056" spans="2:63" s="11" customFormat="1" ht="22.9" customHeight="1">
      <c r="B1056" s="127"/>
      <c r="D1056" s="128" t="s">
        <v>78</v>
      </c>
      <c r="E1056" s="137" t="s">
        <v>936</v>
      </c>
      <c r="F1056" s="137" t="s">
        <v>937</v>
      </c>
      <c r="I1056" s="130"/>
      <c r="J1056" s="138">
        <f>BK1056</f>
        <v>0</v>
      </c>
      <c r="L1056" s="127"/>
      <c r="M1056" s="132"/>
      <c r="P1056" s="133">
        <f>SUM(P1057:P1103)</f>
        <v>0</v>
      </c>
      <c r="R1056" s="133">
        <f>SUM(R1057:R1103)</f>
        <v>0</v>
      </c>
      <c r="T1056" s="134">
        <f>SUM(T1057:T1103)</f>
        <v>0</v>
      </c>
      <c r="AR1056" s="128" t="s">
        <v>21</v>
      </c>
      <c r="AT1056" s="135" t="s">
        <v>78</v>
      </c>
      <c r="AU1056" s="135" t="s">
        <v>21</v>
      </c>
      <c r="AY1056" s="128" t="s">
        <v>317</v>
      </c>
      <c r="BK1056" s="136">
        <f>SUM(BK1057:BK1103)</f>
        <v>0</v>
      </c>
    </row>
    <row r="1057" spans="2:65" s="1" customFormat="1" ht="21.75" customHeight="1">
      <c r="B1057" s="32"/>
      <c r="C1057" s="139" t="s">
        <v>1822</v>
      </c>
      <c r="D1057" s="139" t="s">
        <v>319</v>
      </c>
      <c r="E1057" s="140" t="s">
        <v>939</v>
      </c>
      <c r="F1057" s="141" t="s">
        <v>940</v>
      </c>
      <c r="G1057" s="142" t="s">
        <v>236</v>
      </c>
      <c r="H1057" s="143">
        <v>163.615</v>
      </c>
      <c r="I1057" s="144"/>
      <c r="J1057" s="145">
        <f>ROUND(I1057*H1057,1)</f>
        <v>0</v>
      </c>
      <c r="K1057" s="146"/>
      <c r="L1057" s="32"/>
      <c r="M1057" s="147" t="s">
        <v>1</v>
      </c>
      <c r="N1057" s="148" t="s">
        <v>44</v>
      </c>
      <c r="P1057" s="149">
        <f>O1057*H1057</f>
        <v>0</v>
      </c>
      <c r="Q1057" s="149">
        <v>0</v>
      </c>
      <c r="R1057" s="149">
        <f>Q1057*H1057</f>
        <v>0</v>
      </c>
      <c r="S1057" s="149">
        <v>0</v>
      </c>
      <c r="T1057" s="150">
        <f>S1057*H1057</f>
        <v>0</v>
      </c>
      <c r="AR1057" s="151" t="s">
        <v>219</v>
      </c>
      <c r="AT1057" s="151" t="s">
        <v>319</v>
      </c>
      <c r="AU1057" s="151" t="s">
        <v>88</v>
      </c>
      <c r="AY1057" s="17" t="s">
        <v>317</v>
      </c>
      <c r="BE1057" s="152">
        <f>IF(N1057="základní",J1057,0)</f>
        <v>0</v>
      </c>
      <c r="BF1057" s="152">
        <f>IF(N1057="snížená",J1057,0)</f>
        <v>0</v>
      </c>
      <c r="BG1057" s="152">
        <f>IF(N1057="zákl. přenesená",J1057,0)</f>
        <v>0</v>
      </c>
      <c r="BH1057" s="152">
        <f>IF(N1057="sníž. přenesená",J1057,0)</f>
        <v>0</v>
      </c>
      <c r="BI1057" s="152">
        <f>IF(N1057="nulová",J1057,0)</f>
        <v>0</v>
      </c>
      <c r="BJ1057" s="17" t="s">
        <v>21</v>
      </c>
      <c r="BK1057" s="152">
        <f>ROUND(I1057*H1057,1)</f>
        <v>0</v>
      </c>
      <c r="BL1057" s="17" t="s">
        <v>219</v>
      </c>
      <c r="BM1057" s="151" t="s">
        <v>941</v>
      </c>
    </row>
    <row r="1058" spans="2:51" s="12" customFormat="1" ht="11.25">
      <c r="B1058" s="153"/>
      <c r="D1058" s="154" t="s">
        <v>323</v>
      </c>
      <c r="E1058" s="155" t="s">
        <v>1</v>
      </c>
      <c r="F1058" s="156" t="s">
        <v>527</v>
      </c>
      <c r="H1058" s="155" t="s">
        <v>1</v>
      </c>
      <c r="I1058" s="157"/>
      <c r="L1058" s="153"/>
      <c r="M1058" s="158"/>
      <c r="T1058" s="159"/>
      <c r="AT1058" s="155" t="s">
        <v>323</v>
      </c>
      <c r="AU1058" s="155" t="s">
        <v>88</v>
      </c>
      <c r="AV1058" s="12" t="s">
        <v>21</v>
      </c>
      <c r="AW1058" s="12" t="s">
        <v>35</v>
      </c>
      <c r="AX1058" s="12" t="s">
        <v>79</v>
      </c>
      <c r="AY1058" s="155" t="s">
        <v>317</v>
      </c>
    </row>
    <row r="1059" spans="2:51" s="12" customFormat="1" ht="11.25">
      <c r="B1059" s="153"/>
      <c r="D1059" s="154" t="s">
        <v>323</v>
      </c>
      <c r="E1059" s="155" t="s">
        <v>1</v>
      </c>
      <c r="F1059" s="156" t="s">
        <v>942</v>
      </c>
      <c r="H1059" s="155" t="s">
        <v>1</v>
      </c>
      <c r="I1059" s="157"/>
      <c r="L1059" s="153"/>
      <c r="M1059" s="158"/>
      <c r="T1059" s="159"/>
      <c r="AT1059" s="155" t="s">
        <v>323</v>
      </c>
      <c r="AU1059" s="155" t="s">
        <v>88</v>
      </c>
      <c r="AV1059" s="12" t="s">
        <v>21</v>
      </c>
      <c r="AW1059" s="12" t="s">
        <v>35</v>
      </c>
      <c r="AX1059" s="12" t="s">
        <v>79</v>
      </c>
      <c r="AY1059" s="155" t="s">
        <v>317</v>
      </c>
    </row>
    <row r="1060" spans="2:51" s="13" customFormat="1" ht="11.25">
      <c r="B1060" s="160"/>
      <c r="D1060" s="154" t="s">
        <v>323</v>
      </c>
      <c r="E1060" s="161" t="s">
        <v>1</v>
      </c>
      <c r="F1060" s="162" t="s">
        <v>943</v>
      </c>
      <c r="H1060" s="163">
        <v>34.01</v>
      </c>
      <c r="I1060" s="164"/>
      <c r="L1060" s="160"/>
      <c r="M1060" s="165"/>
      <c r="T1060" s="166"/>
      <c r="AT1060" s="161" t="s">
        <v>323</v>
      </c>
      <c r="AU1060" s="161" t="s">
        <v>88</v>
      </c>
      <c r="AV1060" s="13" t="s">
        <v>88</v>
      </c>
      <c r="AW1060" s="13" t="s">
        <v>35</v>
      </c>
      <c r="AX1060" s="13" t="s">
        <v>79</v>
      </c>
      <c r="AY1060" s="161" t="s">
        <v>317</v>
      </c>
    </row>
    <row r="1061" spans="2:51" s="13" customFormat="1" ht="11.25">
      <c r="B1061" s="160"/>
      <c r="D1061" s="154" t="s">
        <v>323</v>
      </c>
      <c r="E1061" s="161" t="s">
        <v>1</v>
      </c>
      <c r="F1061" s="162" t="s">
        <v>944</v>
      </c>
      <c r="H1061" s="163">
        <v>2.423</v>
      </c>
      <c r="I1061" s="164"/>
      <c r="L1061" s="160"/>
      <c r="M1061" s="165"/>
      <c r="T1061" s="166"/>
      <c r="AT1061" s="161" t="s">
        <v>323</v>
      </c>
      <c r="AU1061" s="161" t="s">
        <v>88</v>
      </c>
      <c r="AV1061" s="13" t="s">
        <v>88</v>
      </c>
      <c r="AW1061" s="13" t="s">
        <v>35</v>
      </c>
      <c r="AX1061" s="13" t="s">
        <v>79</v>
      </c>
      <c r="AY1061" s="161" t="s">
        <v>317</v>
      </c>
    </row>
    <row r="1062" spans="2:51" s="13" customFormat="1" ht="11.25">
      <c r="B1062" s="160"/>
      <c r="D1062" s="154" t="s">
        <v>323</v>
      </c>
      <c r="E1062" s="161" t="s">
        <v>1</v>
      </c>
      <c r="F1062" s="162" t="s">
        <v>1823</v>
      </c>
      <c r="H1062" s="163">
        <v>37.478</v>
      </c>
      <c r="I1062" s="164"/>
      <c r="L1062" s="160"/>
      <c r="M1062" s="165"/>
      <c r="T1062" s="166"/>
      <c r="AT1062" s="161" t="s">
        <v>323</v>
      </c>
      <c r="AU1062" s="161" t="s">
        <v>88</v>
      </c>
      <c r="AV1062" s="13" t="s">
        <v>88</v>
      </c>
      <c r="AW1062" s="13" t="s">
        <v>35</v>
      </c>
      <c r="AX1062" s="13" t="s">
        <v>79</v>
      </c>
      <c r="AY1062" s="161" t="s">
        <v>317</v>
      </c>
    </row>
    <row r="1063" spans="2:51" s="13" customFormat="1" ht="11.25">
      <c r="B1063" s="160"/>
      <c r="D1063" s="154" t="s">
        <v>323</v>
      </c>
      <c r="E1063" s="161" t="s">
        <v>1</v>
      </c>
      <c r="F1063" s="162" t="s">
        <v>946</v>
      </c>
      <c r="H1063" s="163">
        <v>17.005</v>
      </c>
      <c r="I1063" s="164"/>
      <c r="L1063" s="160"/>
      <c r="M1063" s="165"/>
      <c r="T1063" s="166"/>
      <c r="AT1063" s="161" t="s">
        <v>323</v>
      </c>
      <c r="AU1063" s="161" t="s">
        <v>88</v>
      </c>
      <c r="AV1063" s="13" t="s">
        <v>88</v>
      </c>
      <c r="AW1063" s="13" t="s">
        <v>35</v>
      </c>
      <c r="AX1063" s="13" t="s">
        <v>79</v>
      </c>
      <c r="AY1063" s="161" t="s">
        <v>317</v>
      </c>
    </row>
    <row r="1064" spans="2:51" s="14" customFormat="1" ht="11.25">
      <c r="B1064" s="167"/>
      <c r="D1064" s="154" t="s">
        <v>323</v>
      </c>
      <c r="E1064" s="168" t="s">
        <v>234</v>
      </c>
      <c r="F1064" s="169" t="s">
        <v>333</v>
      </c>
      <c r="H1064" s="170">
        <v>90.916</v>
      </c>
      <c r="I1064" s="171"/>
      <c r="L1064" s="167"/>
      <c r="M1064" s="172"/>
      <c r="T1064" s="173"/>
      <c r="AT1064" s="168" t="s">
        <v>323</v>
      </c>
      <c r="AU1064" s="168" t="s">
        <v>88</v>
      </c>
      <c r="AV1064" s="14" t="s">
        <v>190</v>
      </c>
      <c r="AW1064" s="14" t="s">
        <v>35</v>
      </c>
      <c r="AX1064" s="14" t="s">
        <v>79</v>
      </c>
      <c r="AY1064" s="168" t="s">
        <v>317</v>
      </c>
    </row>
    <row r="1065" spans="2:51" s="12" customFormat="1" ht="11.25">
      <c r="B1065" s="153"/>
      <c r="D1065" s="154" t="s">
        <v>323</v>
      </c>
      <c r="E1065" s="155" t="s">
        <v>1</v>
      </c>
      <c r="F1065" s="156" t="s">
        <v>552</v>
      </c>
      <c r="H1065" s="155" t="s">
        <v>1</v>
      </c>
      <c r="I1065" s="157"/>
      <c r="L1065" s="153"/>
      <c r="M1065" s="158"/>
      <c r="T1065" s="159"/>
      <c r="AT1065" s="155" t="s">
        <v>323</v>
      </c>
      <c r="AU1065" s="155" t="s">
        <v>88</v>
      </c>
      <c r="AV1065" s="12" t="s">
        <v>21</v>
      </c>
      <c r="AW1065" s="12" t="s">
        <v>35</v>
      </c>
      <c r="AX1065" s="12" t="s">
        <v>79</v>
      </c>
      <c r="AY1065" s="155" t="s">
        <v>317</v>
      </c>
    </row>
    <row r="1066" spans="2:51" s="12" customFormat="1" ht="11.25">
      <c r="B1066" s="153"/>
      <c r="D1066" s="154" t="s">
        <v>323</v>
      </c>
      <c r="E1066" s="155" t="s">
        <v>1</v>
      </c>
      <c r="F1066" s="156" t="s">
        <v>942</v>
      </c>
      <c r="H1066" s="155" t="s">
        <v>1</v>
      </c>
      <c r="I1066" s="157"/>
      <c r="L1066" s="153"/>
      <c r="M1066" s="158"/>
      <c r="T1066" s="159"/>
      <c r="AT1066" s="155" t="s">
        <v>323</v>
      </c>
      <c r="AU1066" s="155" t="s">
        <v>88</v>
      </c>
      <c r="AV1066" s="12" t="s">
        <v>21</v>
      </c>
      <c r="AW1066" s="12" t="s">
        <v>35</v>
      </c>
      <c r="AX1066" s="12" t="s">
        <v>79</v>
      </c>
      <c r="AY1066" s="155" t="s">
        <v>317</v>
      </c>
    </row>
    <row r="1067" spans="2:51" s="13" customFormat="1" ht="11.25">
      <c r="B1067" s="160"/>
      <c r="D1067" s="154" t="s">
        <v>323</v>
      </c>
      <c r="E1067" s="161" t="s">
        <v>1</v>
      </c>
      <c r="F1067" s="162" t="s">
        <v>234</v>
      </c>
      <c r="H1067" s="163">
        <v>90.916</v>
      </c>
      <c r="I1067" s="164"/>
      <c r="L1067" s="160"/>
      <c r="M1067" s="165"/>
      <c r="T1067" s="166"/>
      <c r="AT1067" s="161" t="s">
        <v>323</v>
      </c>
      <c r="AU1067" s="161" t="s">
        <v>88</v>
      </c>
      <c r="AV1067" s="13" t="s">
        <v>88</v>
      </c>
      <c r="AW1067" s="13" t="s">
        <v>35</v>
      </c>
      <c r="AX1067" s="13" t="s">
        <v>79</v>
      </c>
      <c r="AY1067" s="161" t="s">
        <v>317</v>
      </c>
    </row>
    <row r="1068" spans="2:51" s="13" customFormat="1" ht="22.5">
      <c r="B1068" s="160"/>
      <c r="D1068" s="154" t="s">
        <v>323</v>
      </c>
      <c r="E1068" s="161" t="s">
        <v>1</v>
      </c>
      <c r="F1068" s="162" t="s">
        <v>955</v>
      </c>
      <c r="H1068" s="163">
        <v>-18.217</v>
      </c>
      <c r="I1068" s="164"/>
      <c r="L1068" s="160"/>
      <c r="M1068" s="165"/>
      <c r="T1068" s="166"/>
      <c r="AT1068" s="161" t="s">
        <v>323</v>
      </c>
      <c r="AU1068" s="161" t="s">
        <v>88</v>
      </c>
      <c r="AV1068" s="13" t="s">
        <v>88</v>
      </c>
      <c r="AW1068" s="13" t="s">
        <v>35</v>
      </c>
      <c r="AX1068" s="13" t="s">
        <v>79</v>
      </c>
      <c r="AY1068" s="161" t="s">
        <v>317</v>
      </c>
    </row>
    <row r="1069" spans="2:51" s="14" customFormat="1" ht="11.25">
      <c r="B1069" s="167"/>
      <c r="D1069" s="154" t="s">
        <v>323</v>
      </c>
      <c r="E1069" s="168" t="s">
        <v>238</v>
      </c>
      <c r="F1069" s="169" t="s">
        <v>333</v>
      </c>
      <c r="H1069" s="170">
        <v>72.699</v>
      </c>
      <c r="I1069" s="171"/>
      <c r="L1069" s="167"/>
      <c r="M1069" s="172"/>
      <c r="T1069" s="173"/>
      <c r="AT1069" s="168" t="s">
        <v>323</v>
      </c>
      <c r="AU1069" s="168" t="s">
        <v>88</v>
      </c>
      <c r="AV1069" s="14" t="s">
        <v>190</v>
      </c>
      <c r="AW1069" s="14" t="s">
        <v>35</v>
      </c>
      <c r="AX1069" s="14" t="s">
        <v>79</v>
      </c>
      <c r="AY1069" s="168" t="s">
        <v>317</v>
      </c>
    </row>
    <row r="1070" spans="2:51" s="15" customFormat="1" ht="11.25">
      <c r="B1070" s="174"/>
      <c r="D1070" s="154" t="s">
        <v>323</v>
      </c>
      <c r="E1070" s="175" t="s">
        <v>1</v>
      </c>
      <c r="F1070" s="176" t="s">
        <v>334</v>
      </c>
      <c r="H1070" s="177">
        <v>163.615</v>
      </c>
      <c r="I1070" s="178"/>
      <c r="L1070" s="174"/>
      <c r="M1070" s="179"/>
      <c r="T1070" s="180"/>
      <c r="AT1070" s="175" t="s">
        <v>323</v>
      </c>
      <c r="AU1070" s="175" t="s">
        <v>88</v>
      </c>
      <c r="AV1070" s="15" t="s">
        <v>219</v>
      </c>
      <c r="AW1070" s="15" t="s">
        <v>35</v>
      </c>
      <c r="AX1070" s="15" t="s">
        <v>21</v>
      </c>
      <c r="AY1070" s="175" t="s">
        <v>317</v>
      </c>
    </row>
    <row r="1071" spans="2:65" s="1" customFormat="1" ht="24.2" customHeight="1">
      <c r="B1071" s="32"/>
      <c r="C1071" s="139" t="s">
        <v>1029</v>
      </c>
      <c r="D1071" s="139" t="s">
        <v>319</v>
      </c>
      <c r="E1071" s="140" t="s">
        <v>957</v>
      </c>
      <c r="F1071" s="141" t="s">
        <v>958</v>
      </c>
      <c r="G1071" s="142" t="s">
        <v>236</v>
      </c>
      <c r="H1071" s="143">
        <v>1017.786</v>
      </c>
      <c r="I1071" s="144"/>
      <c r="J1071" s="145">
        <f>ROUND(I1071*H1071,1)</f>
        <v>0</v>
      </c>
      <c r="K1071" s="146"/>
      <c r="L1071" s="32"/>
      <c r="M1071" s="147" t="s">
        <v>1</v>
      </c>
      <c r="N1071" s="148" t="s">
        <v>44</v>
      </c>
      <c r="P1071" s="149">
        <f>O1071*H1071</f>
        <v>0</v>
      </c>
      <c r="Q1071" s="149">
        <v>0</v>
      </c>
      <c r="R1071" s="149">
        <f>Q1071*H1071</f>
        <v>0</v>
      </c>
      <c r="S1071" s="149">
        <v>0</v>
      </c>
      <c r="T1071" s="150">
        <f>S1071*H1071</f>
        <v>0</v>
      </c>
      <c r="AR1071" s="151" t="s">
        <v>219</v>
      </c>
      <c r="AT1071" s="151" t="s">
        <v>319</v>
      </c>
      <c r="AU1071" s="151" t="s">
        <v>88</v>
      </c>
      <c r="AY1071" s="17" t="s">
        <v>317</v>
      </c>
      <c r="BE1071" s="152">
        <f>IF(N1071="základní",J1071,0)</f>
        <v>0</v>
      </c>
      <c r="BF1071" s="152">
        <f>IF(N1071="snížená",J1071,0)</f>
        <v>0</v>
      </c>
      <c r="BG1071" s="152">
        <f>IF(N1071="zákl. přenesená",J1071,0)</f>
        <v>0</v>
      </c>
      <c r="BH1071" s="152">
        <f>IF(N1071="sníž. přenesená",J1071,0)</f>
        <v>0</v>
      </c>
      <c r="BI1071" s="152">
        <f>IF(N1071="nulová",J1071,0)</f>
        <v>0</v>
      </c>
      <c r="BJ1071" s="17" t="s">
        <v>21</v>
      </c>
      <c r="BK1071" s="152">
        <f>ROUND(I1071*H1071,1)</f>
        <v>0</v>
      </c>
      <c r="BL1071" s="17" t="s">
        <v>219</v>
      </c>
      <c r="BM1071" s="151" t="s">
        <v>959</v>
      </c>
    </row>
    <row r="1072" spans="2:51" s="12" customFormat="1" ht="11.25">
      <c r="B1072" s="153"/>
      <c r="D1072" s="154" t="s">
        <v>323</v>
      </c>
      <c r="E1072" s="155" t="s">
        <v>1</v>
      </c>
      <c r="F1072" s="156" t="s">
        <v>942</v>
      </c>
      <c r="H1072" s="155" t="s">
        <v>1</v>
      </c>
      <c r="I1072" s="157"/>
      <c r="L1072" s="153"/>
      <c r="M1072" s="158"/>
      <c r="T1072" s="159"/>
      <c r="AT1072" s="155" t="s">
        <v>323</v>
      </c>
      <c r="AU1072" s="155" t="s">
        <v>88</v>
      </c>
      <c r="AV1072" s="12" t="s">
        <v>21</v>
      </c>
      <c r="AW1072" s="12" t="s">
        <v>35</v>
      </c>
      <c r="AX1072" s="12" t="s">
        <v>79</v>
      </c>
      <c r="AY1072" s="155" t="s">
        <v>317</v>
      </c>
    </row>
    <row r="1073" spans="2:51" s="13" customFormat="1" ht="11.25">
      <c r="B1073" s="160"/>
      <c r="D1073" s="154" t="s">
        <v>323</v>
      </c>
      <c r="E1073" s="161" t="s">
        <v>1</v>
      </c>
      <c r="F1073" s="162" t="s">
        <v>960</v>
      </c>
      <c r="H1073" s="163">
        <v>1017.786</v>
      </c>
      <c r="I1073" s="164"/>
      <c r="L1073" s="160"/>
      <c r="M1073" s="165"/>
      <c r="T1073" s="166"/>
      <c r="AT1073" s="161" t="s">
        <v>323</v>
      </c>
      <c r="AU1073" s="161" t="s">
        <v>88</v>
      </c>
      <c r="AV1073" s="13" t="s">
        <v>88</v>
      </c>
      <c r="AW1073" s="13" t="s">
        <v>35</v>
      </c>
      <c r="AX1073" s="13" t="s">
        <v>79</v>
      </c>
      <c r="AY1073" s="161" t="s">
        <v>317</v>
      </c>
    </row>
    <row r="1074" spans="2:51" s="15" customFormat="1" ht="11.25">
      <c r="B1074" s="174"/>
      <c r="D1074" s="154" t="s">
        <v>323</v>
      </c>
      <c r="E1074" s="175" t="s">
        <v>1</v>
      </c>
      <c r="F1074" s="176" t="s">
        <v>334</v>
      </c>
      <c r="H1074" s="177">
        <v>1017.786</v>
      </c>
      <c r="I1074" s="178"/>
      <c r="L1074" s="174"/>
      <c r="M1074" s="179"/>
      <c r="T1074" s="180"/>
      <c r="AT1074" s="175" t="s">
        <v>323</v>
      </c>
      <c r="AU1074" s="175" t="s">
        <v>88</v>
      </c>
      <c r="AV1074" s="15" t="s">
        <v>219</v>
      </c>
      <c r="AW1074" s="15" t="s">
        <v>35</v>
      </c>
      <c r="AX1074" s="15" t="s">
        <v>21</v>
      </c>
      <c r="AY1074" s="175" t="s">
        <v>317</v>
      </c>
    </row>
    <row r="1075" spans="2:65" s="1" customFormat="1" ht="21.75" customHeight="1">
      <c r="B1075" s="32"/>
      <c r="C1075" s="139" t="s">
        <v>1824</v>
      </c>
      <c r="D1075" s="139" t="s">
        <v>319</v>
      </c>
      <c r="E1075" s="140" t="s">
        <v>963</v>
      </c>
      <c r="F1075" s="141" t="s">
        <v>964</v>
      </c>
      <c r="G1075" s="142" t="s">
        <v>236</v>
      </c>
      <c r="H1075" s="143">
        <v>128.682</v>
      </c>
      <c r="I1075" s="144"/>
      <c r="J1075" s="145">
        <f>ROUND(I1075*H1075,1)</f>
        <v>0</v>
      </c>
      <c r="K1075" s="146"/>
      <c r="L1075" s="32"/>
      <c r="M1075" s="147" t="s">
        <v>1</v>
      </c>
      <c r="N1075" s="148" t="s">
        <v>44</v>
      </c>
      <c r="P1075" s="149">
        <f>O1075*H1075</f>
        <v>0</v>
      </c>
      <c r="Q1075" s="149">
        <v>0</v>
      </c>
      <c r="R1075" s="149">
        <f>Q1075*H1075</f>
        <v>0</v>
      </c>
      <c r="S1075" s="149">
        <v>0</v>
      </c>
      <c r="T1075" s="150">
        <f>S1075*H1075</f>
        <v>0</v>
      </c>
      <c r="AR1075" s="151" t="s">
        <v>219</v>
      </c>
      <c r="AT1075" s="151" t="s">
        <v>319</v>
      </c>
      <c r="AU1075" s="151" t="s">
        <v>88</v>
      </c>
      <c r="AY1075" s="17" t="s">
        <v>317</v>
      </c>
      <c r="BE1075" s="152">
        <f>IF(N1075="základní",J1075,0)</f>
        <v>0</v>
      </c>
      <c r="BF1075" s="152">
        <f>IF(N1075="snížená",J1075,0)</f>
        <v>0</v>
      </c>
      <c r="BG1075" s="152">
        <f>IF(N1075="zákl. přenesená",J1075,0)</f>
        <v>0</v>
      </c>
      <c r="BH1075" s="152">
        <f>IF(N1075="sníž. přenesená",J1075,0)</f>
        <v>0</v>
      </c>
      <c r="BI1075" s="152">
        <f>IF(N1075="nulová",J1075,0)</f>
        <v>0</v>
      </c>
      <c r="BJ1075" s="17" t="s">
        <v>21</v>
      </c>
      <c r="BK1075" s="152">
        <f>ROUND(I1075*H1075,1)</f>
        <v>0</v>
      </c>
      <c r="BL1075" s="17" t="s">
        <v>219</v>
      </c>
      <c r="BM1075" s="151" t="s">
        <v>965</v>
      </c>
    </row>
    <row r="1076" spans="2:51" s="12" customFormat="1" ht="11.25">
      <c r="B1076" s="153"/>
      <c r="D1076" s="154" t="s">
        <v>323</v>
      </c>
      <c r="E1076" s="155" t="s">
        <v>1</v>
      </c>
      <c r="F1076" s="156" t="s">
        <v>527</v>
      </c>
      <c r="H1076" s="155" t="s">
        <v>1</v>
      </c>
      <c r="I1076" s="157"/>
      <c r="L1076" s="153"/>
      <c r="M1076" s="158"/>
      <c r="T1076" s="159"/>
      <c r="AT1076" s="155" t="s">
        <v>323</v>
      </c>
      <c r="AU1076" s="155" t="s">
        <v>88</v>
      </c>
      <c r="AV1076" s="12" t="s">
        <v>21</v>
      </c>
      <c r="AW1076" s="12" t="s">
        <v>35</v>
      </c>
      <c r="AX1076" s="12" t="s">
        <v>79</v>
      </c>
      <c r="AY1076" s="155" t="s">
        <v>317</v>
      </c>
    </row>
    <row r="1077" spans="2:51" s="12" customFormat="1" ht="11.25">
      <c r="B1077" s="153"/>
      <c r="D1077" s="154" t="s">
        <v>323</v>
      </c>
      <c r="E1077" s="155" t="s">
        <v>1</v>
      </c>
      <c r="F1077" s="156" t="s">
        <v>966</v>
      </c>
      <c r="H1077" s="155" t="s">
        <v>1</v>
      </c>
      <c r="I1077" s="157"/>
      <c r="L1077" s="153"/>
      <c r="M1077" s="158"/>
      <c r="T1077" s="159"/>
      <c r="AT1077" s="155" t="s">
        <v>323</v>
      </c>
      <c r="AU1077" s="155" t="s">
        <v>88</v>
      </c>
      <c r="AV1077" s="12" t="s">
        <v>21</v>
      </c>
      <c r="AW1077" s="12" t="s">
        <v>35</v>
      </c>
      <c r="AX1077" s="12" t="s">
        <v>79</v>
      </c>
      <c r="AY1077" s="155" t="s">
        <v>317</v>
      </c>
    </row>
    <row r="1078" spans="2:51" s="13" customFormat="1" ht="11.25">
      <c r="B1078" s="160"/>
      <c r="D1078" s="154" t="s">
        <v>323</v>
      </c>
      <c r="E1078" s="161" t="s">
        <v>1</v>
      </c>
      <c r="F1078" s="162" t="s">
        <v>1825</v>
      </c>
      <c r="H1078" s="163">
        <v>31.28</v>
      </c>
      <c r="I1078" s="164"/>
      <c r="L1078" s="160"/>
      <c r="M1078" s="165"/>
      <c r="T1078" s="166"/>
      <c r="AT1078" s="161" t="s">
        <v>323</v>
      </c>
      <c r="AU1078" s="161" t="s">
        <v>88</v>
      </c>
      <c r="AV1078" s="13" t="s">
        <v>88</v>
      </c>
      <c r="AW1078" s="13" t="s">
        <v>35</v>
      </c>
      <c r="AX1078" s="13" t="s">
        <v>79</v>
      </c>
      <c r="AY1078" s="161" t="s">
        <v>317</v>
      </c>
    </row>
    <row r="1079" spans="2:51" s="13" customFormat="1" ht="11.25">
      <c r="B1079" s="160"/>
      <c r="D1079" s="154" t="s">
        <v>323</v>
      </c>
      <c r="E1079" s="161" t="s">
        <v>1</v>
      </c>
      <c r="F1079" s="162" t="s">
        <v>1826</v>
      </c>
      <c r="H1079" s="163">
        <v>1.981</v>
      </c>
      <c r="I1079" s="164"/>
      <c r="L1079" s="160"/>
      <c r="M1079" s="165"/>
      <c r="T1079" s="166"/>
      <c r="AT1079" s="161" t="s">
        <v>323</v>
      </c>
      <c r="AU1079" s="161" t="s">
        <v>88</v>
      </c>
      <c r="AV1079" s="13" t="s">
        <v>88</v>
      </c>
      <c r="AW1079" s="13" t="s">
        <v>35</v>
      </c>
      <c r="AX1079" s="13" t="s">
        <v>79</v>
      </c>
      <c r="AY1079" s="161" t="s">
        <v>317</v>
      </c>
    </row>
    <row r="1080" spans="2:51" s="13" customFormat="1" ht="11.25">
      <c r="B1080" s="160"/>
      <c r="D1080" s="154" t="s">
        <v>323</v>
      </c>
      <c r="E1080" s="161" t="s">
        <v>1</v>
      </c>
      <c r="F1080" s="162" t="s">
        <v>1827</v>
      </c>
      <c r="H1080" s="163">
        <v>18.64</v>
      </c>
      <c r="I1080" s="164"/>
      <c r="L1080" s="160"/>
      <c r="M1080" s="165"/>
      <c r="T1080" s="166"/>
      <c r="AT1080" s="161" t="s">
        <v>323</v>
      </c>
      <c r="AU1080" s="161" t="s">
        <v>88</v>
      </c>
      <c r="AV1080" s="13" t="s">
        <v>88</v>
      </c>
      <c r="AW1080" s="13" t="s">
        <v>35</v>
      </c>
      <c r="AX1080" s="13" t="s">
        <v>79</v>
      </c>
      <c r="AY1080" s="161" t="s">
        <v>317</v>
      </c>
    </row>
    <row r="1081" spans="2:51" s="13" customFormat="1" ht="11.25">
      <c r="B1081" s="160"/>
      <c r="D1081" s="154" t="s">
        <v>323</v>
      </c>
      <c r="E1081" s="161" t="s">
        <v>1</v>
      </c>
      <c r="F1081" s="162" t="s">
        <v>1828</v>
      </c>
      <c r="H1081" s="163">
        <v>2.013</v>
      </c>
      <c r="I1081" s="164"/>
      <c r="L1081" s="160"/>
      <c r="M1081" s="165"/>
      <c r="T1081" s="166"/>
      <c r="AT1081" s="161" t="s">
        <v>323</v>
      </c>
      <c r="AU1081" s="161" t="s">
        <v>88</v>
      </c>
      <c r="AV1081" s="13" t="s">
        <v>88</v>
      </c>
      <c r="AW1081" s="13" t="s">
        <v>35</v>
      </c>
      <c r="AX1081" s="13" t="s">
        <v>79</v>
      </c>
      <c r="AY1081" s="161" t="s">
        <v>317</v>
      </c>
    </row>
    <row r="1082" spans="2:51" s="13" customFormat="1" ht="11.25">
      <c r="B1082" s="160"/>
      <c r="D1082" s="154" t="s">
        <v>323</v>
      </c>
      <c r="E1082" s="161" t="s">
        <v>1</v>
      </c>
      <c r="F1082" s="162" t="s">
        <v>1829</v>
      </c>
      <c r="H1082" s="163">
        <v>10.427</v>
      </c>
      <c r="I1082" s="164"/>
      <c r="L1082" s="160"/>
      <c r="M1082" s="165"/>
      <c r="T1082" s="166"/>
      <c r="AT1082" s="161" t="s">
        <v>323</v>
      </c>
      <c r="AU1082" s="161" t="s">
        <v>88</v>
      </c>
      <c r="AV1082" s="13" t="s">
        <v>88</v>
      </c>
      <c r="AW1082" s="13" t="s">
        <v>35</v>
      </c>
      <c r="AX1082" s="13" t="s">
        <v>79</v>
      </c>
      <c r="AY1082" s="161" t="s">
        <v>317</v>
      </c>
    </row>
    <row r="1083" spans="2:51" s="14" customFormat="1" ht="11.25">
      <c r="B1083" s="167"/>
      <c r="D1083" s="154" t="s">
        <v>323</v>
      </c>
      <c r="E1083" s="168" t="s">
        <v>244</v>
      </c>
      <c r="F1083" s="169" t="s">
        <v>333</v>
      </c>
      <c r="H1083" s="170">
        <v>64.341</v>
      </c>
      <c r="I1083" s="171"/>
      <c r="L1083" s="167"/>
      <c r="M1083" s="172"/>
      <c r="T1083" s="173"/>
      <c r="AT1083" s="168" t="s">
        <v>323</v>
      </c>
      <c r="AU1083" s="168" t="s">
        <v>88</v>
      </c>
      <c r="AV1083" s="14" t="s">
        <v>190</v>
      </c>
      <c r="AW1083" s="14" t="s">
        <v>35</v>
      </c>
      <c r="AX1083" s="14" t="s">
        <v>79</v>
      </c>
      <c r="AY1083" s="168" t="s">
        <v>317</v>
      </c>
    </row>
    <row r="1084" spans="2:51" s="12" customFormat="1" ht="11.25">
      <c r="B1084" s="153"/>
      <c r="D1084" s="154" t="s">
        <v>323</v>
      </c>
      <c r="E1084" s="155" t="s">
        <v>1</v>
      </c>
      <c r="F1084" s="156" t="s">
        <v>552</v>
      </c>
      <c r="H1084" s="155" t="s">
        <v>1</v>
      </c>
      <c r="I1084" s="157"/>
      <c r="L1084" s="153"/>
      <c r="M1084" s="158"/>
      <c r="T1084" s="159"/>
      <c r="AT1084" s="155" t="s">
        <v>323</v>
      </c>
      <c r="AU1084" s="155" t="s">
        <v>88</v>
      </c>
      <c r="AV1084" s="12" t="s">
        <v>21</v>
      </c>
      <c r="AW1084" s="12" t="s">
        <v>35</v>
      </c>
      <c r="AX1084" s="12" t="s">
        <v>79</v>
      </c>
      <c r="AY1084" s="155" t="s">
        <v>317</v>
      </c>
    </row>
    <row r="1085" spans="2:51" s="13" customFormat="1" ht="11.25">
      <c r="B1085" s="160"/>
      <c r="D1085" s="154" t="s">
        <v>323</v>
      </c>
      <c r="E1085" s="161" t="s">
        <v>1</v>
      </c>
      <c r="F1085" s="162" t="s">
        <v>244</v>
      </c>
      <c r="H1085" s="163">
        <v>64.341</v>
      </c>
      <c r="I1085" s="164"/>
      <c r="L1085" s="160"/>
      <c r="M1085" s="165"/>
      <c r="T1085" s="166"/>
      <c r="AT1085" s="161" t="s">
        <v>323</v>
      </c>
      <c r="AU1085" s="161" t="s">
        <v>88</v>
      </c>
      <c r="AV1085" s="13" t="s">
        <v>88</v>
      </c>
      <c r="AW1085" s="13" t="s">
        <v>35</v>
      </c>
      <c r="AX1085" s="13" t="s">
        <v>79</v>
      </c>
      <c r="AY1085" s="161" t="s">
        <v>317</v>
      </c>
    </row>
    <row r="1086" spans="2:51" s="14" customFormat="1" ht="11.25">
      <c r="B1086" s="167"/>
      <c r="D1086" s="154" t="s">
        <v>323</v>
      </c>
      <c r="E1086" s="168" t="s">
        <v>1</v>
      </c>
      <c r="F1086" s="169" t="s">
        <v>333</v>
      </c>
      <c r="H1086" s="170">
        <v>64.341</v>
      </c>
      <c r="I1086" s="171"/>
      <c r="L1086" s="167"/>
      <c r="M1086" s="172"/>
      <c r="T1086" s="173"/>
      <c r="AT1086" s="168" t="s">
        <v>323</v>
      </c>
      <c r="AU1086" s="168" t="s">
        <v>88</v>
      </c>
      <c r="AV1086" s="14" t="s">
        <v>190</v>
      </c>
      <c r="AW1086" s="14" t="s">
        <v>35</v>
      </c>
      <c r="AX1086" s="14" t="s">
        <v>79</v>
      </c>
      <c r="AY1086" s="168" t="s">
        <v>317</v>
      </c>
    </row>
    <row r="1087" spans="2:51" s="15" customFormat="1" ht="11.25">
      <c r="B1087" s="174"/>
      <c r="D1087" s="154" t="s">
        <v>323</v>
      </c>
      <c r="E1087" s="175" t="s">
        <v>1</v>
      </c>
      <c r="F1087" s="176" t="s">
        <v>334</v>
      </c>
      <c r="H1087" s="177">
        <v>128.682</v>
      </c>
      <c r="I1087" s="178"/>
      <c r="L1087" s="174"/>
      <c r="M1087" s="179"/>
      <c r="T1087" s="180"/>
      <c r="AT1087" s="175" t="s">
        <v>323</v>
      </c>
      <c r="AU1087" s="175" t="s">
        <v>88</v>
      </c>
      <c r="AV1087" s="15" t="s">
        <v>219</v>
      </c>
      <c r="AW1087" s="15" t="s">
        <v>35</v>
      </c>
      <c r="AX1087" s="15" t="s">
        <v>21</v>
      </c>
      <c r="AY1087" s="175" t="s">
        <v>317</v>
      </c>
    </row>
    <row r="1088" spans="2:65" s="1" customFormat="1" ht="24.2" customHeight="1">
      <c r="B1088" s="32"/>
      <c r="C1088" s="139" t="s">
        <v>1830</v>
      </c>
      <c r="D1088" s="139" t="s">
        <v>319</v>
      </c>
      <c r="E1088" s="140" t="s">
        <v>973</v>
      </c>
      <c r="F1088" s="141" t="s">
        <v>974</v>
      </c>
      <c r="G1088" s="142" t="s">
        <v>236</v>
      </c>
      <c r="H1088" s="143">
        <v>900.774</v>
      </c>
      <c r="I1088" s="144"/>
      <c r="J1088" s="145">
        <f>ROUND(I1088*H1088,1)</f>
        <v>0</v>
      </c>
      <c r="K1088" s="146"/>
      <c r="L1088" s="32"/>
      <c r="M1088" s="147" t="s">
        <v>1</v>
      </c>
      <c r="N1088" s="148" t="s">
        <v>44</v>
      </c>
      <c r="P1088" s="149">
        <f>O1088*H1088</f>
        <v>0</v>
      </c>
      <c r="Q1088" s="149">
        <v>0</v>
      </c>
      <c r="R1088" s="149">
        <f>Q1088*H1088</f>
        <v>0</v>
      </c>
      <c r="S1088" s="149">
        <v>0</v>
      </c>
      <c r="T1088" s="150">
        <f>S1088*H1088</f>
        <v>0</v>
      </c>
      <c r="AR1088" s="151" t="s">
        <v>219</v>
      </c>
      <c r="AT1088" s="151" t="s">
        <v>319</v>
      </c>
      <c r="AU1088" s="151" t="s">
        <v>88</v>
      </c>
      <c r="AY1088" s="17" t="s">
        <v>317</v>
      </c>
      <c r="BE1088" s="152">
        <f>IF(N1088="základní",J1088,0)</f>
        <v>0</v>
      </c>
      <c r="BF1088" s="152">
        <f>IF(N1088="snížená",J1088,0)</f>
        <v>0</v>
      </c>
      <c r="BG1088" s="152">
        <f>IF(N1088="zákl. přenesená",J1088,0)</f>
        <v>0</v>
      </c>
      <c r="BH1088" s="152">
        <f>IF(N1088="sníž. přenesená",J1088,0)</f>
        <v>0</v>
      </c>
      <c r="BI1088" s="152">
        <f>IF(N1088="nulová",J1088,0)</f>
        <v>0</v>
      </c>
      <c r="BJ1088" s="17" t="s">
        <v>21</v>
      </c>
      <c r="BK1088" s="152">
        <f>ROUND(I1088*H1088,1)</f>
        <v>0</v>
      </c>
      <c r="BL1088" s="17" t="s">
        <v>219</v>
      </c>
      <c r="BM1088" s="151" t="s">
        <v>975</v>
      </c>
    </row>
    <row r="1089" spans="2:51" s="12" customFormat="1" ht="11.25">
      <c r="B1089" s="153"/>
      <c r="D1089" s="154" t="s">
        <v>323</v>
      </c>
      <c r="E1089" s="155" t="s">
        <v>1</v>
      </c>
      <c r="F1089" s="156" t="s">
        <v>966</v>
      </c>
      <c r="H1089" s="155" t="s">
        <v>1</v>
      </c>
      <c r="I1089" s="157"/>
      <c r="L1089" s="153"/>
      <c r="M1089" s="158"/>
      <c r="T1089" s="159"/>
      <c r="AT1089" s="155" t="s">
        <v>323</v>
      </c>
      <c r="AU1089" s="155" t="s">
        <v>88</v>
      </c>
      <c r="AV1089" s="12" t="s">
        <v>21</v>
      </c>
      <c r="AW1089" s="12" t="s">
        <v>35</v>
      </c>
      <c r="AX1089" s="12" t="s">
        <v>79</v>
      </c>
      <c r="AY1089" s="155" t="s">
        <v>317</v>
      </c>
    </row>
    <row r="1090" spans="2:51" s="13" customFormat="1" ht="11.25">
      <c r="B1090" s="160"/>
      <c r="D1090" s="154" t="s">
        <v>323</v>
      </c>
      <c r="E1090" s="161" t="s">
        <v>1</v>
      </c>
      <c r="F1090" s="162" t="s">
        <v>976</v>
      </c>
      <c r="H1090" s="163">
        <v>900.774</v>
      </c>
      <c r="I1090" s="164"/>
      <c r="L1090" s="160"/>
      <c r="M1090" s="165"/>
      <c r="T1090" s="166"/>
      <c r="AT1090" s="161" t="s">
        <v>323</v>
      </c>
      <c r="AU1090" s="161" t="s">
        <v>88</v>
      </c>
      <c r="AV1090" s="13" t="s">
        <v>88</v>
      </c>
      <c r="AW1090" s="13" t="s">
        <v>35</v>
      </c>
      <c r="AX1090" s="13" t="s">
        <v>79</v>
      </c>
      <c r="AY1090" s="161" t="s">
        <v>317</v>
      </c>
    </row>
    <row r="1091" spans="2:51" s="15" customFormat="1" ht="11.25">
      <c r="B1091" s="174"/>
      <c r="D1091" s="154" t="s">
        <v>323</v>
      </c>
      <c r="E1091" s="175" t="s">
        <v>1</v>
      </c>
      <c r="F1091" s="176" t="s">
        <v>334</v>
      </c>
      <c r="H1091" s="177">
        <v>900.774</v>
      </c>
      <c r="I1091" s="178"/>
      <c r="L1091" s="174"/>
      <c r="M1091" s="179"/>
      <c r="T1091" s="180"/>
      <c r="AT1091" s="175" t="s">
        <v>323</v>
      </c>
      <c r="AU1091" s="175" t="s">
        <v>88</v>
      </c>
      <c r="AV1091" s="15" t="s">
        <v>219</v>
      </c>
      <c r="AW1091" s="15" t="s">
        <v>35</v>
      </c>
      <c r="AX1091" s="15" t="s">
        <v>21</v>
      </c>
      <c r="AY1091" s="175" t="s">
        <v>317</v>
      </c>
    </row>
    <row r="1092" spans="2:65" s="1" customFormat="1" ht="24.2" customHeight="1">
      <c r="B1092" s="32"/>
      <c r="C1092" s="139" t="s">
        <v>1831</v>
      </c>
      <c r="D1092" s="139" t="s">
        <v>319</v>
      </c>
      <c r="E1092" s="140" t="s">
        <v>978</v>
      </c>
      <c r="F1092" s="141" t="s">
        <v>979</v>
      </c>
      <c r="G1092" s="142" t="s">
        <v>236</v>
      </c>
      <c r="H1092" s="143">
        <v>137.04</v>
      </c>
      <c r="I1092" s="144"/>
      <c r="J1092" s="145">
        <f>ROUND(I1092*H1092,1)</f>
        <v>0</v>
      </c>
      <c r="K1092" s="146"/>
      <c r="L1092" s="32"/>
      <c r="M1092" s="147" t="s">
        <v>1</v>
      </c>
      <c r="N1092" s="148" t="s">
        <v>44</v>
      </c>
      <c r="P1092" s="149">
        <f>O1092*H1092</f>
        <v>0</v>
      </c>
      <c r="Q1092" s="149">
        <v>0</v>
      </c>
      <c r="R1092" s="149">
        <f>Q1092*H1092</f>
        <v>0</v>
      </c>
      <c r="S1092" s="149">
        <v>0</v>
      </c>
      <c r="T1092" s="150">
        <f>S1092*H1092</f>
        <v>0</v>
      </c>
      <c r="AR1092" s="151" t="s">
        <v>219</v>
      </c>
      <c r="AT1092" s="151" t="s">
        <v>319</v>
      </c>
      <c r="AU1092" s="151" t="s">
        <v>88</v>
      </c>
      <c r="AY1092" s="17" t="s">
        <v>317</v>
      </c>
      <c r="BE1092" s="152">
        <f>IF(N1092="základní",J1092,0)</f>
        <v>0</v>
      </c>
      <c r="BF1092" s="152">
        <f>IF(N1092="snížená",J1092,0)</f>
        <v>0</v>
      </c>
      <c r="BG1092" s="152">
        <f>IF(N1092="zákl. přenesená",J1092,0)</f>
        <v>0</v>
      </c>
      <c r="BH1092" s="152">
        <f>IF(N1092="sníž. přenesená",J1092,0)</f>
        <v>0</v>
      </c>
      <c r="BI1092" s="152">
        <f>IF(N1092="nulová",J1092,0)</f>
        <v>0</v>
      </c>
      <c r="BJ1092" s="17" t="s">
        <v>21</v>
      </c>
      <c r="BK1092" s="152">
        <f>ROUND(I1092*H1092,1)</f>
        <v>0</v>
      </c>
      <c r="BL1092" s="17" t="s">
        <v>219</v>
      </c>
      <c r="BM1092" s="151" t="s">
        <v>980</v>
      </c>
    </row>
    <row r="1093" spans="2:51" s="12" customFormat="1" ht="11.25">
      <c r="B1093" s="153"/>
      <c r="D1093" s="154" t="s">
        <v>323</v>
      </c>
      <c r="E1093" s="155" t="s">
        <v>1</v>
      </c>
      <c r="F1093" s="156" t="s">
        <v>942</v>
      </c>
      <c r="H1093" s="155" t="s">
        <v>1</v>
      </c>
      <c r="I1093" s="157"/>
      <c r="L1093" s="153"/>
      <c r="M1093" s="158"/>
      <c r="T1093" s="159"/>
      <c r="AT1093" s="155" t="s">
        <v>323</v>
      </c>
      <c r="AU1093" s="155" t="s">
        <v>88</v>
      </c>
      <c r="AV1093" s="12" t="s">
        <v>21</v>
      </c>
      <c r="AW1093" s="12" t="s">
        <v>35</v>
      </c>
      <c r="AX1093" s="12" t="s">
        <v>79</v>
      </c>
      <c r="AY1093" s="155" t="s">
        <v>317</v>
      </c>
    </row>
    <row r="1094" spans="2:51" s="13" customFormat="1" ht="11.25">
      <c r="B1094" s="160"/>
      <c r="D1094" s="154" t="s">
        <v>323</v>
      </c>
      <c r="E1094" s="161" t="s">
        <v>1</v>
      </c>
      <c r="F1094" s="162" t="s">
        <v>238</v>
      </c>
      <c r="H1094" s="163">
        <v>72.699</v>
      </c>
      <c r="I1094" s="164"/>
      <c r="L1094" s="160"/>
      <c r="M1094" s="165"/>
      <c r="T1094" s="166"/>
      <c r="AT1094" s="161" t="s">
        <v>323</v>
      </c>
      <c r="AU1094" s="161" t="s">
        <v>88</v>
      </c>
      <c r="AV1094" s="13" t="s">
        <v>88</v>
      </c>
      <c r="AW1094" s="13" t="s">
        <v>35</v>
      </c>
      <c r="AX1094" s="13" t="s">
        <v>79</v>
      </c>
      <c r="AY1094" s="161" t="s">
        <v>317</v>
      </c>
    </row>
    <row r="1095" spans="2:51" s="12" customFormat="1" ht="11.25">
      <c r="B1095" s="153"/>
      <c r="D1095" s="154" t="s">
        <v>323</v>
      </c>
      <c r="E1095" s="155" t="s">
        <v>1</v>
      </c>
      <c r="F1095" s="156" t="s">
        <v>966</v>
      </c>
      <c r="H1095" s="155" t="s">
        <v>1</v>
      </c>
      <c r="I1095" s="157"/>
      <c r="L1095" s="153"/>
      <c r="M1095" s="158"/>
      <c r="T1095" s="159"/>
      <c r="AT1095" s="155" t="s">
        <v>323</v>
      </c>
      <c r="AU1095" s="155" t="s">
        <v>88</v>
      </c>
      <c r="AV1095" s="12" t="s">
        <v>21</v>
      </c>
      <c r="AW1095" s="12" t="s">
        <v>35</v>
      </c>
      <c r="AX1095" s="12" t="s">
        <v>79</v>
      </c>
      <c r="AY1095" s="155" t="s">
        <v>317</v>
      </c>
    </row>
    <row r="1096" spans="2:51" s="13" customFormat="1" ht="11.25">
      <c r="B1096" s="160"/>
      <c r="D1096" s="154" t="s">
        <v>323</v>
      </c>
      <c r="E1096" s="161" t="s">
        <v>1</v>
      </c>
      <c r="F1096" s="162" t="s">
        <v>244</v>
      </c>
      <c r="H1096" s="163">
        <v>64.341</v>
      </c>
      <c r="I1096" s="164"/>
      <c r="L1096" s="160"/>
      <c r="M1096" s="165"/>
      <c r="T1096" s="166"/>
      <c r="AT1096" s="161" t="s">
        <v>323</v>
      </c>
      <c r="AU1096" s="161" t="s">
        <v>88</v>
      </c>
      <c r="AV1096" s="13" t="s">
        <v>88</v>
      </c>
      <c r="AW1096" s="13" t="s">
        <v>35</v>
      </c>
      <c r="AX1096" s="13" t="s">
        <v>79</v>
      </c>
      <c r="AY1096" s="161" t="s">
        <v>317</v>
      </c>
    </row>
    <row r="1097" spans="2:51" s="15" customFormat="1" ht="11.25">
      <c r="B1097" s="174"/>
      <c r="D1097" s="154" t="s">
        <v>323</v>
      </c>
      <c r="E1097" s="175" t="s">
        <v>1</v>
      </c>
      <c r="F1097" s="176" t="s">
        <v>334</v>
      </c>
      <c r="H1097" s="177">
        <v>137.04</v>
      </c>
      <c r="I1097" s="178"/>
      <c r="L1097" s="174"/>
      <c r="M1097" s="179"/>
      <c r="T1097" s="180"/>
      <c r="AT1097" s="175" t="s">
        <v>323</v>
      </c>
      <c r="AU1097" s="175" t="s">
        <v>88</v>
      </c>
      <c r="AV1097" s="15" t="s">
        <v>219</v>
      </c>
      <c r="AW1097" s="15" t="s">
        <v>35</v>
      </c>
      <c r="AX1097" s="15" t="s">
        <v>21</v>
      </c>
      <c r="AY1097" s="175" t="s">
        <v>317</v>
      </c>
    </row>
    <row r="1098" spans="2:65" s="1" customFormat="1" ht="44.25" customHeight="1">
      <c r="B1098" s="32"/>
      <c r="C1098" s="139" t="s">
        <v>1832</v>
      </c>
      <c r="D1098" s="139" t="s">
        <v>319</v>
      </c>
      <c r="E1098" s="140" t="s">
        <v>982</v>
      </c>
      <c r="F1098" s="141" t="s">
        <v>983</v>
      </c>
      <c r="G1098" s="142" t="s">
        <v>236</v>
      </c>
      <c r="H1098" s="143">
        <v>64.341</v>
      </c>
      <c r="I1098" s="144"/>
      <c r="J1098" s="145">
        <f>ROUND(I1098*H1098,1)</f>
        <v>0</v>
      </c>
      <c r="K1098" s="146"/>
      <c r="L1098" s="32"/>
      <c r="M1098" s="147" t="s">
        <v>1</v>
      </c>
      <c r="N1098" s="148" t="s">
        <v>44</v>
      </c>
      <c r="P1098" s="149">
        <f>O1098*H1098</f>
        <v>0</v>
      </c>
      <c r="Q1098" s="149">
        <v>0</v>
      </c>
      <c r="R1098" s="149">
        <f>Q1098*H1098</f>
        <v>0</v>
      </c>
      <c r="S1098" s="149">
        <v>0</v>
      </c>
      <c r="T1098" s="150">
        <f>S1098*H1098</f>
        <v>0</v>
      </c>
      <c r="AR1098" s="151" t="s">
        <v>219</v>
      </c>
      <c r="AT1098" s="151" t="s">
        <v>319</v>
      </c>
      <c r="AU1098" s="151" t="s">
        <v>88</v>
      </c>
      <c r="AY1098" s="17" t="s">
        <v>317</v>
      </c>
      <c r="BE1098" s="152">
        <f>IF(N1098="základní",J1098,0)</f>
        <v>0</v>
      </c>
      <c r="BF1098" s="152">
        <f>IF(N1098="snížená",J1098,0)</f>
        <v>0</v>
      </c>
      <c r="BG1098" s="152">
        <f>IF(N1098="zákl. přenesená",J1098,0)</f>
        <v>0</v>
      </c>
      <c r="BH1098" s="152">
        <f>IF(N1098="sníž. přenesená",J1098,0)</f>
        <v>0</v>
      </c>
      <c r="BI1098" s="152">
        <f>IF(N1098="nulová",J1098,0)</f>
        <v>0</v>
      </c>
      <c r="BJ1098" s="17" t="s">
        <v>21</v>
      </c>
      <c r="BK1098" s="152">
        <f>ROUND(I1098*H1098,1)</f>
        <v>0</v>
      </c>
      <c r="BL1098" s="17" t="s">
        <v>219</v>
      </c>
      <c r="BM1098" s="151" t="s">
        <v>984</v>
      </c>
    </row>
    <row r="1099" spans="2:51" s="13" customFormat="1" ht="11.25">
      <c r="B1099" s="160"/>
      <c r="D1099" s="154" t="s">
        <v>323</v>
      </c>
      <c r="E1099" s="161" t="s">
        <v>1</v>
      </c>
      <c r="F1099" s="162" t="s">
        <v>244</v>
      </c>
      <c r="H1099" s="163">
        <v>64.341</v>
      </c>
      <c r="I1099" s="164"/>
      <c r="L1099" s="160"/>
      <c r="M1099" s="165"/>
      <c r="T1099" s="166"/>
      <c r="AT1099" s="161" t="s">
        <v>323</v>
      </c>
      <c r="AU1099" s="161" t="s">
        <v>88</v>
      </c>
      <c r="AV1099" s="13" t="s">
        <v>88</v>
      </c>
      <c r="AW1099" s="13" t="s">
        <v>35</v>
      </c>
      <c r="AX1099" s="13" t="s">
        <v>79</v>
      </c>
      <c r="AY1099" s="161" t="s">
        <v>317</v>
      </c>
    </row>
    <row r="1100" spans="2:51" s="15" customFormat="1" ht="11.25">
      <c r="B1100" s="174"/>
      <c r="D1100" s="154" t="s">
        <v>323</v>
      </c>
      <c r="E1100" s="175" t="s">
        <v>1</v>
      </c>
      <c r="F1100" s="176" t="s">
        <v>334</v>
      </c>
      <c r="H1100" s="177">
        <v>64.341</v>
      </c>
      <c r="I1100" s="178"/>
      <c r="L1100" s="174"/>
      <c r="M1100" s="179"/>
      <c r="T1100" s="180"/>
      <c r="AT1100" s="175" t="s">
        <v>323</v>
      </c>
      <c r="AU1100" s="175" t="s">
        <v>88</v>
      </c>
      <c r="AV1100" s="15" t="s">
        <v>219</v>
      </c>
      <c r="AW1100" s="15" t="s">
        <v>35</v>
      </c>
      <c r="AX1100" s="15" t="s">
        <v>21</v>
      </c>
      <c r="AY1100" s="175" t="s">
        <v>317</v>
      </c>
    </row>
    <row r="1101" spans="2:65" s="1" customFormat="1" ht="44.25" customHeight="1">
      <c r="B1101" s="32"/>
      <c r="C1101" s="139" t="s">
        <v>1833</v>
      </c>
      <c r="D1101" s="139" t="s">
        <v>319</v>
      </c>
      <c r="E1101" s="140" t="s">
        <v>986</v>
      </c>
      <c r="F1101" s="141" t="s">
        <v>987</v>
      </c>
      <c r="G1101" s="142" t="s">
        <v>236</v>
      </c>
      <c r="H1101" s="143">
        <v>72.699</v>
      </c>
      <c r="I1101" s="144"/>
      <c r="J1101" s="145">
        <f>ROUND(I1101*H1101,1)</f>
        <v>0</v>
      </c>
      <c r="K1101" s="146"/>
      <c r="L1101" s="32"/>
      <c r="M1101" s="147" t="s">
        <v>1</v>
      </c>
      <c r="N1101" s="148" t="s">
        <v>44</v>
      </c>
      <c r="P1101" s="149">
        <f>O1101*H1101</f>
        <v>0</v>
      </c>
      <c r="Q1101" s="149">
        <v>0</v>
      </c>
      <c r="R1101" s="149">
        <f>Q1101*H1101</f>
        <v>0</v>
      </c>
      <c r="S1101" s="149">
        <v>0</v>
      </c>
      <c r="T1101" s="150">
        <f>S1101*H1101</f>
        <v>0</v>
      </c>
      <c r="AR1101" s="151" t="s">
        <v>219</v>
      </c>
      <c r="AT1101" s="151" t="s">
        <v>319</v>
      </c>
      <c r="AU1101" s="151" t="s">
        <v>88</v>
      </c>
      <c r="AY1101" s="17" t="s">
        <v>317</v>
      </c>
      <c r="BE1101" s="152">
        <f>IF(N1101="základní",J1101,0)</f>
        <v>0</v>
      </c>
      <c r="BF1101" s="152">
        <f>IF(N1101="snížená",J1101,0)</f>
        <v>0</v>
      </c>
      <c r="BG1101" s="152">
        <f>IF(N1101="zákl. přenesená",J1101,0)</f>
        <v>0</v>
      </c>
      <c r="BH1101" s="152">
        <f>IF(N1101="sníž. přenesená",J1101,0)</f>
        <v>0</v>
      </c>
      <c r="BI1101" s="152">
        <f>IF(N1101="nulová",J1101,0)</f>
        <v>0</v>
      </c>
      <c r="BJ1101" s="17" t="s">
        <v>21</v>
      </c>
      <c r="BK1101" s="152">
        <f>ROUND(I1101*H1101,1)</f>
        <v>0</v>
      </c>
      <c r="BL1101" s="17" t="s">
        <v>219</v>
      </c>
      <c r="BM1101" s="151" t="s">
        <v>988</v>
      </c>
    </row>
    <row r="1102" spans="2:51" s="13" customFormat="1" ht="11.25">
      <c r="B1102" s="160"/>
      <c r="D1102" s="154" t="s">
        <v>323</v>
      </c>
      <c r="E1102" s="161" t="s">
        <v>1</v>
      </c>
      <c r="F1102" s="162" t="s">
        <v>238</v>
      </c>
      <c r="H1102" s="163">
        <v>72.699</v>
      </c>
      <c r="I1102" s="164"/>
      <c r="L1102" s="160"/>
      <c r="M1102" s="165"/>
      <c r="T1102" s="166"/>
      <c r="AT1102" s="161" t="s">
        <v>323</v>
      </c>
      <c r="AU1102" s="161" t="s">
        <v>88</v>
      </c>
      <c r="AV1102" s="13" t="s">
        <v>88</v>
      </c>
      <c r="AW1102" s="13" t="s">
        <v>35</v>
      </c>
      <c r="AX1102" s="13" t="s">
        <v>79</v>
      </c>
      <c r="AY1102" s="161" t="s">
        <v>317</v>
      </c>
    </row>
    <row r="1103" spans="2:51" s="15" customFormat="1" ht="11.25">
      <c r="B1103" s="174"/>
      <c r="D1103" s="154" t="s">
        <v>323</v>
      </c>
      <c r="E1103" s="175" t="s">
        <v>1</v>
      </c>
      <c r="F1103" s="176" t="s">
        <v>334</v>
      </c>
      <c r="H1103" s="177">
        <v>72.699</v>
      </c>
      <c r="I1103" s="178"/>
      <c r="L1103" s="174"/>
      <c r="M1103" s="179"/>
      <c r="T1103" s="180"/>
      <c r="AT1103" s="175" t="s">
        <v>323</v>
      </c>
      <c r="AU1103" s="175" t="s">
        <v>88</v>
      </c>
      <c r="AV1103" s="15" t="s">
        <v>219</v>
      </c>
      <c r="AW1103" s="15" t="s">
        <v>35</v>
      </c>
      <c r="AX1103" s="15" t="s">
        <v>21</v>
      </c>
      <c r="AY1103" s="175" t="s">
        <v>317</v>
      </c>
    </row>
    <row r="1104" spans="2:63" s="11" customFormat="1" ht="22.9" customHeight="1">
      <c r="B1104" s="127"/>
      <c r="D1104" s="128" t="s">
        <v>78</v>
      </c>
      <c r="E1104" s="137" t="s">
        <v>989</v>
      </c>
      <c r="F1104" s="137" t="s">
        <v>990</v>
      </c>
      <c r="I1104" s="130"/>
      <c r="J1104" s="138">
        <f>BK1104</f>
        <v>0</v>
      </c>
      <c r="L1104" s="127"/>
      <c r="M1104" s="132"/>
      <c r="P1104" s="133">
        <f>P1105</f>
        <v>0</v>
      </c>
      <c r="R1104" s="133">
        <f>R1105</f>
        <v>0</v>
      </c>
      <c r="T1104" s="134">
        <f>T1105</f>
        <v>0</v>
      </c>
      <c r="AR1104" s="128" t="s">
        <v>21</v>
      </c>
      <c r="AT1104" s="135" t="s">
        <v>78</v>
      </c>
      <c r="AU1104" s="135" t="s">
        <v>21</v>
      </c>
      <c r="AY1104" s="128" t="s">
        <v>317</v>
      </c>
      <c r="BK1104" s="136">
        <f>BK1105</f>
        <v>0</v>
      </c>
    </row>
    <row r="1105" spans="2:65" s="1" customFormat="1" ht="24.2" customHeight="1">
      <c r="B1105" s="32"/>
      <c r="C1105" s="139" t="s">
        <v>1834</v>
      </c>
      <c r="D1105" s="139" t="s">
        <v>319</v>
      </c>
      <c r="E1105" s="140" t="s">
        <v>992</v>
      </c>
      <c r="F1105" s="141" t="s">
        <v>993</v>
      </c>
      <c r="G1105" s="142" t="s">
        <v>236</v>
      </c>
      <c r="H1105" s="143">
        <v>351.926</v>
      </c>
      <c r="I1105" s="144"/>
      <c r="J1105" s="145">
        <f>ROUND(I1105*H1105,1)</f>
        <v>0</v>
      </c>
      <c r="K1105" s="146"/>
      <c r="L1105" s="32"/>
      <c r="M1105" s="147" t="s">
        <v>1</v>
      </c>
      <c r="N1105" s="148" t="s">
        <v>44</v>
      </c>
      <c r="P1105" s="149">
        <f>O1105*H1105</f>
        <v>0</v>
      </c>
      <c r="Q1105" s="149">
        <v>0</v>
      </c>
      <c r="R1105" s="149">
        <f>Q1105*H1105</f>
        <v>0</v>
      </c>
      <c r="S1105" s="149">
        <v>0</v>
      </c>
      <c r="T1105" s="150">
        <f>S1105*H1105</f>
        <v>0</v>
      </c>
      <c r="AR1105" s="151" t="s">
        <v>219</v>
      </c>
      <c r="AT1105" s="151" t="s">
        <v>319</v>
      </c>
      <c r="AU1105" s="151" t="s">
        <v>88</v>
      </c>
      <c r="AY1105" s="17" t="s">
        <v>317</v>
      </c>
      <c r="BE1105" s="152">
        <f>IF(N1105="základní",J1105,0)</f>
        <v>0</v>
      </c>
      <c r="BF1105" s="152">
        <f>IF(N1105="snížená",J1105,0)</f>
        <v>0</v>
      </c>
      <c r="BG1105" s="152">
        <f>IF(N1105="zákl. přenesená",J1105,0)</f>
        <v>0</v>
      </c>
      <c r="BH1105" s="152">
        <f>IF(N1105="sníž. přenesená",J1105,0)</f>
        <v>0</v>
      </c>
      <c r="BI1105" s="152">
        <f>IF(N1105="nulová",J1105,0)</f>
        <v>0</v>
      </c>
      <c r="BJ1105" s="17" t="s">
        <v>21</v>
      </c>
      <c r="BK1105" s="152">
        <f>ROUND(I1105*H1105,1)</f>
        <v>0</v>
      </c>
      <c r="BL1105" s="17" t="s">
        <v>219</v>
      </c>
      <c r="BM1105" s="151" t="s">
        <v>994</v>
      </c>
    </row>
    <row r="1106" spans="2:63" s="11" customFormat="1" ht="25.9" customHeight="1">
      <c r="B1106" s="127"/>
      <c r="D1106" s="128" t="s">
        <v>78</v>
      </c>
      <c r="E1106" s="129" t="s">
        <v>574</v>
      </c>
      <c r="F1106" s="129" t="s">
        <v>1835</v>
      </c>
      <c r="I1106" s="130"/>
      <c r="J1106" s="131">
        <f>BK1106</f>
        <v>0</v>
      </c>
      <c r="L1106" s="127"/>
      <c r="M1106" s="132"/>
      <c r="P1106" s="133">
        <f>P1107</f>
        <v>0</v>
      </c>
      <c r="R1106" s="133">
        <f>R1107</f>
        <v>0</v>
      </c>
      <c r="T1106" s="134">
        <f>T1107</f>
        <v>0</v>
      </c>
      <c r="AR1106" s="128" t="s">
        <v>190</v>
      </c>
      <c r="AT1106" s="135" t="s">
        <v>78</v>
      </c>
      <c r="AU1106" s="135" t="s">
        <v>79</v>
      </c>
      <c r="AY1106" s="128" t="s">
        <v>317</v>
      </c>
      <c r="BK1106" s="136">
        <f>BK1107</f>
        <v>0</v>
      </c>
    </row>
    <row r="1107" spans="2:63" s="11" customFormat="1" ht="22.9" customHeight="1">
      <c r="B1107" s="127"/>
      <c r="D1107" s="128" t="s">
        <v>78</v>
      </c>
      <c r="E1107" s="137" t="s">
        <v>1836</v>
      </c>
      <c r="F1107" s="137" t="s">
        <v>1837</v>
      </c>
      <c r="I1107" s="130"/>
      <c r="J1107" s="138">
        <f>BK1107</f>
        <v>0</v>
      </c>
      <c r="L1107" s="127"/>
      <c r="M1107" s="132"/>
      <c r="P1107" s="133">
        <f>SUM(P1108:P1111)</f>
        <v>0</v>
      </c>
      <c r="R1107" s="133">
        <f>SUM(R1108:R1111)</f>
        <v>0</v>
      </c>
      <c r="T1107" s="134">
        <f>SUM(T1108:T1111)</f>
        <v>0</v>
      </c>
      <c r="AR1107" s="128" t="s">
        <v>190</v>
      </c>
      <c r="AT1107" s="135" t="s">
        <v>78</v>
      </c>
      <c r="AU1107" s="135" t="s">
        <v>21</v>
      </c>
      <c r="AY1107" s="128" t="s">
        <v>317</v>
      </c>
      <c r="BK1107" s="136">
        <f>SUM(BK1108:BK1111)</f>
        <v>0</v>
      </c>
    </row>
    <row r="1108" spans="2:65" s="1" customFormat="1" ht="24.2" customHeight="1">
      <c r="B1108" s="32"/>
      <c r="C1108" s="139" t="s">
        <v>1838</v>
      </c>
      <c r="D1108" s="139" t="s">
        <v>319</v>
      </c>
      <c r="E1108" s="140" t="s">
        <v>1839</v>
      </c>
      <c r="F1108" s="141" t="s">
        <v>1840</v>
      </c>
      <c r="G1108" s="142" t="s">
        <v>172</v>
      </c>
      <c r="H1108" s="143">
        <v>6.42</v>
      </c>
      <c r="I1108" s="144"/>
      <c r="J1108" s="145">
        <f>ROUND(I1108*H1108,1)</f>
        <v>0</v>
      </c>
      <c r="K1108" s="146"/>
      <c r="L1108" s="32"/>
      <c r="M1108" s="147" t="s">
        <v>1</v>
      </c>
      <c r="N1108" s="148" t="s">
        <v>44</v>
      </c>
      <c r="P1108" s="149">
        <f>O1108*H1108</f>
        <v>0</v>
      </c>
      <c r="Q1108" s="149">
        <v>0</v>
      </c>
      <c r="R1108" s="149">
        <f>Q1108*H1108</f>
        <v>0</v>
      </c>
      <c r="S1108" s="149">
        <v>0</v>
      </c>
      <c r="T1108" s="150">
        <f>S1108*H1108</f>
        <v>0</v>
      </c>
      <c r="AR1108" s="151" t="s">
        <v>760</v>
      </c>
      <c r="AT1108" s="151" t="s">
        <v>319</v>
      </c>
      <c r="AU1108" s="151" t="s">
        <v>88</v>
      </c>
      <c r="AY1108" s="17" t="s">
        <v>317</v>
      </c>
      <c r="BE1108" s="152">
        <f>IF(N1108="základní",J1108,0)</f>
        <v>0</v>
      </c>
      <c r="BF1108" s="152">
        <f>IF(N1108="snížená",J1108,0)</f>
        <v>0</v>
      </c>
      <c r="BG1108" s="152">
        <f>IF(N1108="zákl. přenesená",J1108,0)</f>
        <v>0</v>
      </c>
      <c r="BH1108" s="152">
        <f>IF(N1108="sníž. přenesená",J1108,0)</f>
        <v>0</v>
      </c>
      <c r="BI1108" s="152">
        <f>IF(N1108="nulová",J1108,0)</f>
        <v>0</v>
      </c>
      <c r="BJ1108" s="17" t="s">
        <v>21</v>
      </c>
      <c r="BK1108" s="152">
        <f>ROUND(I1108*H1108,1)</f>
        <v>0</v>
      </c>
      <c r="BL1108" s="17" t="s">
        <v>760</v>
      </c>
      <c r="BM1108" s="151" t="s">
        <v>1841</v>
      </c>
    </row>
    <row r="1109" spans="2:51" s="12" customFormat="1" ht="11.25">
      <c r="B1109" s="153"/>
      <c r="D1109" s="154" t="s">
        <v>323</v>
      </c>
      <c r="E1109" s="155" t="s">
        <v>1</v>
      </c>
      <c r="F1109" s="156" t="s">
        <v>1311</v>
      </c>
      <c r="H1109" s="155" t="s">
        <v>1</v>
      </c>
      <c r="I1109" s="157"/>
      <c r="L1109" s="153"/>
      <c r="M1109" s="158"/>
      <c r="T1109" s="159"/>
      <c r="AT1109" s="155" t="s">
        <v>323</v>
      </c>
      <c r="AU1109" s="155" t="s">
        <v>88</v>
      </c>
      <c r="AV1109" s="12" t="s">
        <v>21</v>
      </c>
      <c r="AW1109" s="12" t="s">
        <v>35</v>
      </c>
      <c r="AX1109" s="12" t="s">
        <v>79</v>
      </c>
      <c r="AY1109" s="155" t="s">
        <v>317</v>
      </c>
    </row>
    <row r="1110" spans="2:51" s="13" customFormat="1" ht="11.25">
      <c r="B1110" s="160"/>
      <c r="D1110" s="154" t="s">
        <v>323</v>
      </c>
      <c r="E1110" s="161" t="s">
        <v>1</v>
      </c>
      <c r="F1110" s="162" t="s">
        <v>1127</v>
      </c>
      <c r="H1110" s="163">
        <v>6.42</v>
      </c>
      <c r="I1110" s="164"/>
      <c r="L1110" s="160"/>
      <c r="M1110" s="165"/>
      <c r="T1110" s="166"/>
      <c r="AT1110" s="161" t="s">
        <v>323</v>
      </c>
      <c r="AU1110" s="161" t="s">
        <v>88</v>
      </c>
      <c r="AV1110" s="13" t="s">
        <v>88</v>
      </c>
      <c r="AW1110" s="13" t="s">
        <v>35</v>
      </c>
      <c r="AX1110" s="13" t="s">
        <v>79</v>
      </c>
      <c r="AY1110" s="161" t="s">
        <v>317</v>
      </c>
    </row>
    <row r="1111" spans="2:51" s="15" customFormat="1" ht="11.25">
      <c r="B1111" s="174"/>
      <c r="D1111" s="154" t="s">
        <v>323</v>
      </c>
      <c r="E1111" s="175" t="s">
        <v>1</v>
      </c>
      <c r="F1111" s="176" t="s">
        <v>334</v>
      </c>
      <c r="H1111" s="177">
        <v>6.42</v>
      </c>
      <c r="I1111" s="178"/>
      <c r="L1111" s="174"/>
      <c r="M1111" s="199"/>
      <c r="N1111" s="200"/>
      <c r="O1111" s="200"/>
      <c r="P1111" s="200"/>
      <c r="Q1111" s="200"/>
      <c r="R1111" s="200"/>
      <c r="S1111" s="200"/>
      <c r="T1111" s="201"/>
      <c r="AT1111" s="175" t="s">
        <v>323</v>
      </c>
      <c r="AU1111" s="175" t="s">
        <v>88</v>
      </c>
      <c r="AV1111" s="15" t="s">
        <v>219</v>
      </c>
      <c r="AW1111" s="15" t="s">
        <v>35</v>
      </c>
      <c r="AX1111" s="15" t="s">
        <v>21</v>
      </c>
      <c r="AY1111" s="175" t="s">
        <v>317</v>
      </c>
    </row>
    <row r="1112" spans="2:12" s="1" customFormat="1" ht="6.95" customHeight="1">
      <c r="B1112" s="44"/>
      <c r="C1112" s="45"/>
      <c r="D1112" s="45"/>
      <c r="E1112" s="45"/>
      <c r="F1112" s="45"/>
      <c r="G1112" s="45"/>
      <c r="H1112" s="45"/>
      <c r="I1112" s="45"/>
      <c r="J1112" s="45"/>
      <c r="K1112" s="45"/>
      <c r="L1112" s="32"/>
    </row>
  </sheetData>
  <sheetProtection algorithmName="SHA-512" hashValue="DhFf/kqnV0twwbWtxceKpPYvmp50xfAhvUr/PJDo1LdyiLnX5bzM0A4E1NVlJbtC2I728HbJbapRLRdfCYKQFw==" saltValue="p/uWIsHCy6A1QvI9RGkwrG/Xzi04Z9Cxqh6f2mVZ9gEppsCngurx3h3Efh0n3hRJZ8pYQKn3u6hv9jVEggtcQA==" spinCount="100000" sheet="1" objects="1" scenarios="1" formatColumns="0" formatRows="0" autoFilter="0"/>
  <autoFilter ref="C130:K1111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5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98</v>
      </c>
      <c r="AZ2" s="93" t="s">
        <v>1842</v>
      </c>
      <c r="BA2" s="93" t="s">
        <v>1843</v>
      </c>
      <c r="BB2" s="93" t="s">
        <v>107</v>
      </c>
      <c r="BC2" s="93" t="s">
        <v>1844</v>
      </c>
      <c r="BD2" s="93" t="s">
        <v>88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  <c r="AZ3" s="93" t="s">
        <v>1845</v>
      </c>
      <c r="BA3" s="93" t="s">
        <v>1006</v>
      </c>
      <c r="BB3" s="93" t="s">
        <v>107</v>
      </c>
      <c r="BC3" s="93" t="s">
        <v>1846</v>
      </c>
      <c r="BD3" s="93" t="s">
        <v>88</v>
      </c>
    </row>
    <row r="4" spans="2:56" ht="24.95" customHeight="1" hidden="1">
      <c r="B4" s="20"/>
      <c r="D4" s="21" t="s">
        <v>112</v>
      </c>
      <c r="L4" s="20"/>
      <c r="M4" s="94" t="s">
        <v>11</v>
      </c>
      <c r="AT4" s="17" t="s">
        <v>4</v>
      </c>
      <c r="AZ4" s="93" t="s">
        <v>1847</v>
      </c>
      <c r="BA4" s="93" t="s">
        <v>1010</v>
      </c>
      <c r="BB4" s="93" t="s">
        <v>107</v>
      </c>
      <c r="BC4" s="93" t="s">
        <v>1848</v>
      </c>
      <c r="BD4" s="93" t="s">
        <v>88</v>
      </c>
    </row>
    <row r="5" spans="2:56" ht="6.95" customHeight="1" hidden="1">
      <c r="B5" s="20"/>
      <c r="L5" s="20"/>
      <c r="AZ5" s="93" t="s">
        <v>1849</v>
      </c>
      <c r="BA5" s="93" t="s">
        <v>1850</v>
      </c>
      <c r="BB5" s="93" t="s">
        <v>107</v>
      </c>
      <c r="BC5" s="93" t="s">
        <v>1851</v>
      </c>
      <c r="BD5" s="93" t="s">
        <v>88</v>
      </c>
    </row>
    <row r="6" spans="2:56" ht="12" customHeight="1" hidden="1">
      <c r="B6" s="20"/>
      <c r="D6" s="27" t="s">
        <v>17</v>
      </c>
      <c r="L6" s="20"/>
      <c r="AZ6" s="93" t="s">
        <v>1852</v>
      </c>
      <c r="BA6" s="93" t="s">
        <v>1853</v>
      </c>
      <c r="BB6" s="93" t="s">
        <v>107</v>
      </c>
      <c r="BC6" s="93" t="s">
        <v>1851</v>
      </c>
      <c r="BD6" s="93" t="s">
        <v>88</v>
      </c>
    </row>
    <row r="7" spans="2:56" ht="16.5" customHeight="1" hidden="1">
      <c r="B7" s="20"/>
      <c r="E7" s="255" t="str">
        <f>'Rekapitulace stavby'!K6</f>
        <v>Roblín - kanalizace</v>
      </c>
      <c r="F7" s="256"/>
      <c r="G7" s="256"/>
      <c r="H7" s="256"/>
      <c r="L7" s="20"/>
      <c r="AZ7" s="93" t="s">
        <v>125</v>
      </c>
      <c r="BA7" s="93" t="s">
        <v>1854</v>
      </c>
      <c r="BB7" s="93" t="s">
        <v>107</v>
      </c>
      <c r="BC7" s="93" t="s">
        <v>1855</v>
      </c>
      <c r="BD7" s="93" t="s">
        <v>88</v>
      </c>
    </row>
    <row r="8" spans="2:56" ht="12" customHeight="1" hidden="1">
      <c r="B8" s="20"/>
      <c r="D8" s="27" t="s">
        <v>124</v>
      </c>
      <c r="L8" s="20"/>
      <c r="AZ8" s="93" t="s">
        <v>132</v>
      </c>
      <c r="BA8" s="93" t="s">
        <v>133</v>
      </c>
      <c r="BB8" s="93" t="s">
        <v>107</v>
      </c>
      <c r="BC8" s="93" t="s">
        <v>1856</v>
      </c>
      <c r="BD8" s="93" t="s">
        <v>88</v>
      </c>
    </row>
    <row r="9" spans="2:56" s="1" customFormat="1" ht="16.5" customHeight="1" hidden="1">
      <c r="B9" s="32"/>
      <c r="E9" s="255" t="s">
        <v>1008</v>
      </c>
      <c r="F9" s="257"/>
      <c r="G9" s="257"/>
      <c r="H9" s="257"/>
      <c r="L9" s="32"/>
      <c r="AZ9" s="93" t="s">
        <v>144</v>
      </c>
      <c r="BA9" s="93" t="s">
        <v>145</v>
      </c>
      <c r="BB9" s="93" t="s">
        <v>107</v>
      </c>
      <c r="BC9" s="93" t="s">
        <v>1857</v>
      </c>
      <c r="BD9" s="93" t="s">
        <v>88</v>
      </c>
    </row>
    <row r="10" spans="2:56" s="1" customFormat="1" ht="12" customHeight="1" hidden="1">
      <c r="B10" s="32"/>
      <c r="D10" s="27" t="s">
        <v>1011</v>
      </c>
      <c r="L10" s="32"/>
      <c r="AZ10" s="93" t="s">
        <v>147</v>
      </c>
      <c r="BA10" s="93" t="s">
        <v>148</v>
      </c>
      <c r="BB10" s="93" t="s">
        <v>107</v>
      </c>
      <c r="BC10" s="93" t="s">
        <v>1858</v>
      </c>
      <c r="BD10" s="93" t="s">
        <v>88</v>
      </c>
    </row>
    <row r="11" spans="2:56" s="1" customFormat="1" ht="16.5" customHeight="1" hidden="1">
      <c r="B11" s="32"/>
      <c r="E11" s="213" t="s">
        <v>1859</v>
      </c>
      <c r="F11" s="257"/>
      <c r="G11" s="257"/>
      <c r="H11" s="257"/>
      <c r="L11" s="32"/>
      <c r="AZ11" s="93" t="s">
        <v>150</v>
      </c>
      <c r="BA11" s="93" t="s">
        <v>151</v>
      </c>
      <c r="BB11" s="93" t="s">
        <v>107</v>
      </c>
      <c r="BC11" s="93" t="s">
        <v>1851</v>
      </c>
      <c r="BD11" s="93" t="s">
        <v>88</v>
      </c>
    </row>
    <row r="12" spans="2:56" s="1" customFormat="1" ht="11.25" hidden="1">
      <c r="B12" s="32"/>
      <c r="L12" s="32"/>
      <c r="AZ12" s="93" t="s">
        <v>1860</v>
      </c>
      <c r="BA12" s="93" t="s">
        <v>1861</v>
      </c>
      <c r="BB12" s="93" t="s">
        <v>107</v>
      </c>
      <c r="BC12" s="93" t="s">
        <v>1862</v>
      </c>
      <c r="BD12" s="93" t="s">
        <v>88</v>
      </c>
    </row>
    <row r="13" spans="2:56" s="1" customFormat="1" ht="12" customHeight="1" hidden="1">
      <c r="B13" s="32"/>
      <c r="D13" s="27" t="s">
        <v>19</v>
      </c>
      <c r="F13" s="25" t="s">
        <v>1</v>
      </c>
      <c r="I13" s="27" t="s">
        <v>20</v>
      </c>
      <c r="J13" s="25" t="s">
        <v>1</v>
      </c>
      <c r="L13" s="32"/>
      <c r="AZ13" s="93" t="s">
        <v>1863</v>
      </c>
      <c r="BA13" s="93" t="s">
        <v>1864</v>
      </c>
      <c r="BB13" s="93" t="s">
        <v>154</v>
      </c>
      <c r="BC13" s="93" t="s">
        <v>1865</v>
      </c>
      <c r="BD13" s="93" t="s">
        <v>88</v>
      </c>
    </row>
    <row r="14" spans="2:56" s="1" customFormat="1" ht="12" customHeight="1" hidden="1">
      <c r="B14" s="32"/>
      <c r="D14" s="27" t="s">
        <v>22</v>
      </c>
      <c r="F14" s="25" t="s">
        <v>23</v>
      </c>
      <c r="I14" s="27" t="s">
        <v>24</v>
      </c>
      <c r="J14" s="52" t="str">
        <f>'Rekapitulace stavby'!AN8</f>
        <v>30. 7. 2023</v>
      </c>
      <c r="L14" s="32"/>
      <c r="AZ14" s="93" t="s">
        <v>1866</v>
      </c>
      <c r="BA14" s="93" t="s">
        <v>1867</v>
      </c>
      <c r="BB14" s="93" t="s">
        <v>154</v>
      </c>
      <c r="BC14" s="93" t="s">
        <v>503</v>
      </c>
      <c r="BD14" s="93" t="s">
        <v>88</v>
      </c>
    </row>
    <row r="15" spans="2:56" s="1" customFormat="1" ht="10.9" customHeight="1" hidden="1">
      <c r="B15" s="32"/>
      <c r="L15" s="32"/>
      <c r="AZ15" s="93" t="s">
        <v>1868</v>
      </c>
      <c r="BA15" s="93" t="s">
        <v>1869</v>
      </c>
      <c r="BB15" s="93" t="s">
        <v>172</v>
      </c>
      <c r="BC15" s="93" t="s">
        <v>1870</v>
      </c>
      <c r="BD15" s="93" t="s">
        <v>88</v>
      </c>
    </row>
    <row r="16" spans="2:56" s="1" customFormat="1" ht="12" customHeight="1" hidden="1">
      <c r="B16" s="32"/>
      <c r="D16" s="27" t="s">
        <v>27</v>
      </c>
      <c r="I16" s="27" t="s">
        <v>28</v>
      </c>
      <c r="J16" s="25" t="s">
        <v>1</v>
      </c>
      <c r="L16" s="32"/>
      <c r="AZ16" s="93" t="s">
        <v>1871</v>
      </c>
      <c r="BA16" s="93" t="s">
        <v>1872</v>
      </c>
      <c r="BB16" s="93" t="s">
        <v>154</v>
      </c>
      <c r="BC16" s="93" t="s">
        <v>1873</v>
      </c>
      <c r="BD16" s="93" t="s">
        <v>88</v>
      </c>
    </row>
    <row r="17" spans="2:56" s="1" customFormat="1" ht="18" customHeight="1" hidden="1">
      <c r="B17" s="32"/>
      <c r="E17" s="25" t="s">
        <v>29</v>
      </c>
      <c r="I17" s="27" t="s">
        <v>30</v>
      </c>
      <c r="J17" s="25" t="s">
        <v>1</v>
      </c>
      <c r="L17" s="32"/>
      <c r="AZ17" s="93" t="s">
        <v>1874</v>
      </c>
      <c r="BA17" s="93" t="s">
        <v>1875</v>
      </c>
      <c r="BB17" s="93" t="s">
        <v>1876</v>
      </c>
      <c r="BC17" s="93" t="s">
        <v>1877</v>
      </c>
      <c r="BD17" s="93" t="s">
        <v>88</v>
      </c>
    </row>
    <row r="18" spans="2:56" s="1" customFormat="1" ht="6.95" customHeight="1" hidden="1">
      <c r="B18" s="32"/>
      <c r="L18" s="32"/>
      <c r="AZ18" s="93" t="s">
        <v>1878</v>
      </c>
      <c r="BA18" s="93" t="s">
        <v>1879</v>
      </c>
      <c r="BB18" s="93" t="s">
        <v>154</v>
      </c>
      <c r="BC18" s="93" t="s">
        <v>1880</v>
      </c>
      <c r="BD18" s="93" t="s">
        <v>88</v>
      </c>
    </row>
    <row r="19" spans="2:56" s="1" customFormat="1" ht="12" customHeight="1" hidden="1">
      <c r="B19" s="32"/>
      <c r="D19" s="27" t="s">
        <v>31</v>
      </c>
      <c r="I19" s="27" t="s">
        <v>28</v>
      </c>
      <c r="J19" s="28" t="str">
        <f>'Rekapitulace stavby'!AN13</f>
        <v>Vyplň údaj</v>
      </c>
      <c r="L19" s="32"/>
      <c r="AZ19" s="93" t="s">
        <v>1881</v>
      </c>
      <c r="BA19" s="93" t="s">
        <v>1882</v>
      </c>
      <c r="BB19" s="93" t="s">
        <v>172</v>
      </c>
      <c r="BC19" s="93" t="s">
        <v>422</v>
      </c>
      <c r="BD19" s="93" t="s">
        <v>88</v>
      </c>
    </row>
    <row r="20" spans="2:56" s="1" customFormat="1" ht="18" customHeight="1" hidden="1">
      <c r="B20" s="32"/>
      <c r="E20" s="258" t="str">
        <f>'Rekapitulace stavby'!E14</f>
        <v>Vyplň údaj</v>
      </c>
      <c r="F20" s="239"/>
      <c r="G20" s="239"/>
      <c r="H20" s="239"/>
      <c r="I20" s="27" t="s">
        <v>30</v>
      </c>
      <c r="J20" s="28" t="str">
        <f>'Rekapitulace stavby'!AN14</f>
        <v>Vyplň údaj</v>
      </c>
      <c r="L20" s="32"/>
      <c r="AZ20" s="93" t="s">
        <v>1883</v>
      </c>
      <c r="BA20" s="93" t="s">
        <v>1884</v>
      </c>
      <c r="BB20" s="93" t="s">
        <v>107</v>
      </c>
      <c r="BC20" s="93" t="s">
        <v>375</v>
      </c>
      <c r="BD20" s="93" t="s">
        <v>88</v>
      </c>
    </row>
    <row r="21" spans="2:56" s="1" customFormat="1" ht="6.95" customHeight="1" hidden="1">
      <c r="B21" s="32"/>
      <c r="L21" s="32"/>
      <c r="AZ21" s="93" t="s">
        <v>194</v>
      </c>
      <c r="BA21" s="93" t="s">
        <v>195</v>
      </c>
      <c r="BB21" s="93" t="s">
        <v>107</v>
      </c>
      <c r="BC21" s="93" t="s">
        <v>1885</v>
      </c>
      <c r="BD21" s="93" t="s">
        <v>88</v>
      </c>
    </row>
    <row r="22" spans="2:56" s="1" customFormat="1" ht="12" customHeight="1" hidden="1">
      <c r="B22" s="32"/>
      <c r="D22" s="27" t="s">
        <v>33</v>
      </c>
      <c r="I22" s="27" t="s">
        <v>28</v>
      </c>
      <c r="J22" s="25" t="s">
        <v>1</v>
      </c>
      <c r="L22" s="32"/>
      <c r="AZ22" s="93" t="s">
        <v>1886</v>
      </c>
      <c r="BA22" s="93" t="s">
        <v>1887</v>
      </c>
      <c r="BB22" s="93" t="s">
        <v>172</v>
      </c>
      <c r="BC22" s="93" t="s">
        <v>1888</v>
      </c>
      <c r="BD22" s="93" t="s">
        <v>88</v>
      </c>
    </row>
    <row r="23" spans="2:56" s="1" customFormat="1" ht="18" customHeight="1" hidden="1">
      <c r="B23" s="32"/>
      <c r="E23" s="25" t="s">
        <v>165</v>
      </c>
      <c r="I23" s="27" t="s">
        <v>30</v>
      </c>
      <c r="J23" s="25" t="s">
        <v>1</v>
      </c>
      <c r="L23" s="32"/>
      <c r="AZ23" s="93" t="s">
        <v>1889</v>
      </c>
      <c r="BA23" s="93" t="s">
        <v>1890</v>
      </c>
      <c r="BB23" s="93" t="s">
        <v>199</v>
      </c>
      <c r="BC23" s="93" t="s">
        <v>21</v>
      </c>
      <c r="BD23" s="93" t="s">
        <v>88</v>
      </c>
    </row>
    <row r="24" spans="2:56" s="1" customFormat="1" ht="6.95" customHeight="1" hidden="1">
      <c r="B24" s="32"/>
      <c r="L24" s="32"/>
      <c r="AZ24" s="93" t="s">
        <v>1891</v>
      </c>
      <c r="BA24" s="93" t="s">
        <v>1892</v>
      </c>
      <c r="BB24" s="93" t="s">
        <v>199</v>
      </c>
      <c r="BC24" s="93" t="s">
        <v>21</v>
      </c>
      <c r="BD24" s="93" t="s">
        <v>88</v>
      </c>
    </row>
    <row r="25" spans="2:56" s="1" customFormat="1" ht="12" customHeight="1" hidden="1">
      <c r="B25" s="32"/>
      <c r="D25" s="27" t="s">
        <v>36</v>
      </c>
      <c r="I25" s="27" t="s">
        <v>28</v>
      </c>
      <c r="J25" s="25" t="str">
        <f>IF('Rekapitulace stavby'!AN19="","",'Rekapitulace stavby'!AN19)</f>
        <v/>
      </c>
      <c r="L25" s="32"/>
      <c r="AZ25" s="93" t="s">
        <v>1893</v>
      </c>
      <c r="BA25" s="93" t="s">
        <v>1894</v>
      </c>
      <c r="BB25" s="93" t="s">
        <v>199</v>
      </c>
      <c r="BC25" s="93" t="s">
        <v>21</v>
      </c>
      <c r="BD25" s="93" t="s">
        <v>88</v>
      </c>
    </row>
    <row r="26" spans="2:56" s="1" customFormat="1" ht="18" customHeight="1" hidden="1">
      <c r="B26" s="32"/>
      <c r="E26" s="25" t="str">
        <f>IF('Rekapitulace stavby'!E20="","",'Rekapitulace stavby'!E20)</f>
        <v xml:space="preserve"> </v>
      </c>
      <c r="I26" s="27" t="s">
        <v>30</v>
      </c>
      <c r="J26" s="25" t="str">
        <f>IF('Rekapitulace stavby'!AN20="","",'Rekapitulace stavby'!AN20)</f>
        <v/>
      </c>
      <c r="L26" s="32"/>
      <c r="AZ26" s="93" t="s">
        <v>1895</v>
      </c>
      <c r="BA26" s="93" t="s">
        <v>1896</v>
      </c>
      <c r="BB26" s="93" t="s">
        <v>199</v>
      </c>
      <c r="BC26" s="93" t="s">
        <v>21</v>
      </c>
      <c r="BD26" s="93" t="s">
        <v>88</v>
      </c>
    </row>
    <row r="27" spans="2:56" s="1" customFormat="1" ht="6.95" customHeight="1" hidden="1">
      <c r="B27" s="32"/>
      <c r="L27" s="32"/>
      <c r="AZ27" s="93" t="s">
        <v>1897</v>
      </c>
      <c r="BA27" s="93" t="s">
        <v>1898</v>
      </c>
      <c r="BB27" s="93" t="s">
        <v>199</v>
      </c>
      <c r="BC27" s="93" t="s">
        <v>21</v>
      </c>
      <c r="BD27" s="93" t="s">
        <v>88</v>
      </c>
    </row>
    <row r="28" spans="2:56" s="1" customFormat="1" ht="12" customHeight="1" hidden="1">
      <c r="B28" s="32"/>
      <c r="D28" s="27" t="s">
        <v>38</v>
      </c>
      <c r="L28" s="32"/>
      <c r="AZ28" s="93" t="s">
        <v>1899</v>
      </c>
      <c r="BA28" s="93" t="s">
        <v>1900</v>
      </c>
      <c r="BB28" s="93" t="s">
        <v>172</v>
      </c>
      <c r="BC28" s="93" t="s">
        <v>1901</v>
      </c>
      <c r="BD28" s="93" t="s">
        <v>88</v>
      </c>
    </row>
    <row r="29" spans="2:56" s="7" customFormat="1" ht="16.5" customHeight="1" hidden="1">
      <c r="B29" s="95"/>
      <c r="E29" s="244" t="s">
        <v>1</v>
      </c>
      <c r="F29" s="244"/>
      <c r="G29" s="244"/>
      <c r="H29" s="244"/>
      <c r="L29" s="95"/>
      <c r="AZ29" s="96" t="s">
        <v>1902</v>
      </c>
      <c r="BA29" s="96" t="s">
        <v>1903</v>
      </c>
      <c r="BB29" s="96" t="s">
        <v>172</v>
      </c>
      <c r="BC29" s="96" t="s">
        <v>88</v>
      </c>
      <c r="BD29" s="96" t="s">
        <v>88</v>
      </c>
    </row>
    <row r="30" spans="2:56" s="1" customFormat="1" ht="6.95" customHeight="1" hidden="1">
      <c r="B30" s="32"/>
      <c r="L30" s="32"/>
      <c r="AZ30" s="93" t="s">
        <v>234</v>
      </c>
      <c r="BA30" s="93" t="s">
        <v>235</v>
      </c>
      <c r="BB30" s="93" t="s">
        <v>236</v>
      </c>
      <c r="BC30" s="93" t="s">
        <v>1904</v>
      </c>
      <c r="BD30" s="93" t="s">
        <v>88</v>
      </c>
    </row>
    <row r="31" spans="2:56" s="1" customFormat="1" ht="6.95" customHeight="1" hidden="1">
      <c r="B31" s="32"/>
      <c r="D31" s="53"/>
      <c r="E31" s="53"/>
      <c r="F31" s="53"/>
      <c r="G31" s="53"/>
      <c r="H31" s="53"/>
      <c r="I31" s="53"/>
      <c r="J31" s="53"/>
      <c r="K31" s="53"/>
      <c r="L31" s="32"/>
      <c r="AZ31" s="93" t="s">
        <v>238</v>
      </c>
      <c r="BA31" s="93" t="s">
        <v>239</v>
      </c>
      <c r="BB31" s="93" t="s">
        <v>236</v>
      </c>
      <c r="BC31" s="93" t="s">
        <v>1904</v>
      </c>
      <c r="BD31" s="93" t="s">
        <v>88</v>
      </c>
    </row>
    <row r="32" spans="2:56" s="1" customFormat="1" ht="25.35" customHeight="1" hidden="1">
      <c r="B32" s="32"/>
      <c r="D32" s="97" t="s">
        <v>39</v>
      </c>
      <c r="J32" s="66">
        <f>ROUND(J133,2)</f>
        <v>0</v>
      </c>
      <c r="L32" s="32"/>
      <c r="AZ32" s="93" t="s">
        <v>268</v>
      </c>
      <c r="BA32" s="93" t="s">
        <v>1905</v>
      </c>
      <c r="BB32" s="93" t="s">
        <v>154</v>
      </c>
      <c r="BC32" s="93" t="s">
        <v>622</v>
      </c>
      <c r="BD32" s="93" t="s">
        <v>88</v>
      </c>
    </row>
    <row r="33" spans="2:56" s="1" customFormat="1" ht="6.95" customHeight="1" hidden="1">
      <c r="B33" s="32"/>
      <c r="D33" s="53"/>
      <c r="E33" s="53"/>
      <c r="F33" s="53"/>
      <c r="G33" s="53"/>
      <c r="H33" s="53"/>
      <c r="I33" s="53"/>
      <c r="J33" s="53"/>
      <c r="K33" s="53"/>
      <c r="L33" s="32"/>
      <c r="AZ33" s="93" t="s">
        <v>1906</v>
      </c>
      <c r="BA33" s="93" t="s">
        <v>1907</v>
      </c>
      <c r="BB33" s="93" t="s">
        <v>154</v>
      </c>
      <c r="BC33" s="93" t="s">
        <v>458</v>
      </c>
      <c r="BD33" s="93" t="s">
        <v>88</v>
      </c>
    </row>
    <row r="34" spans="2:56" s="1" customFormat="1" ht="14.45" customHeight="1" hidden="1">
      <c r="B34" s="32"/>
      <c r="F34" s="35" t="s">
        <v>41</v>
      </c>
      <c r="I34" s="35" t="s">
        <v>40</v>
      </c>
      <c r="J34" s="35" t="s">
        <v>42</v>
      </c>
      <c r="L34" s="32"/>
      <c r="AZ34" s="93" t="s">
        <v>1908</v>
      </c>
      <c r="BA34" s="93" t="s">
        <v>1909</v>
      </c>
      <c r="BB34" s="93" t="s">
        <v>154</v>
      </c>
      <c r="BC34" s="93" t="s">
        <v>503</v>
      </c>
      <c r="BD34" s="93" t="s">
        <v>88</v>
      </c>
    </row>
    <row r="35" spans="2:56" s="1" customFormat="1" ht="14.45" customHeight="1" hidden="1">
      <c r="B35" s="32"/>
      <c r="D35" s="55" t="s">
        <v>43</v>
      </c>
      <c r="E35" s="27" t="s">
        <v>44</v>
      </c>
      <c r="F35" s="86">
        <f>ROUND((SUM(BE133:BE540)),2)</f>
        <v>0</v>
      </c>
      <c r="I35" s="98">
        <v>0.21</v>
      </c>
      <c r="J35" s="86">
        <f>ROUND(((SUM(BE133:BE540))*I35),2)</f>
        <v>0</v>
      </c>
      <c r="L35" s="32"/>
      <c r="AZ35" s="93" t="s">
        <v>1910</v>
      </c>
      <c r="BA35" s="93" t="s">
        <v>1911</v>
      </c>
      <c r="BB35" s="93" t="s">
        <v>154</v>
      </c>
      <c r="BC35" s="93" t="s">
        <v>1912</v>
      </c>
      <c r="BD35" s="93" t="s">
        <v>88</v>
      </c>
    </row>
    <row r="36" spans="2:56" s="1" customFormat="1" ht="14.45" customHeight="1" hidden="1">
      <c r="B36" s="32"/>
      <c r="E36" s="27" t="s">
        <v>45</v>
      </c>
      <c r="F36" s="86">
        <f>ROUND((SUM(BF133:BF540)),2)</f>
        <v>0</v>
      </c>
      <c r="I36" s="98">
        <v>0.15</v>
      </c>
      <c r="J36" s="86">
        <f>ROUND(((SUM(BF133:BF540))*I36),2)</f>
        <v>0</v>
      </c>
      <c r="L36" s="32"/>
      <c r="AZ36" s="93" t="s">
        <v>1913</v>
      </c>
      <c r="BA36" s="93" t="s">
        <v>1914</v>
      </c>
      <c r="BB36" s="93" t="s">
        <v>154</v>
      </c>
      <c r="BC36" s="93" t="s">
        <v>1915</v>
      </c>
      <c r="BD36" s="93" t="s">
        <v>88</v>
      </c>
    </row>
    <row r="37" spans="2:56" s="1" customFormat="1" ht="14.45" customHeight="1" hidden="1">
      <c r="B37" s="32"/>
      <c r="E37" s="27" t="s">
        <v>46</v>
      </c>
      <c r="F37" s="86">
        <f>ROUND((SUM(BG133:BG540)),2)</f>
        <v>0</v>
      </c>
      <c r="I37" s="98">
        <v>0.21</v>
      </c>
      <c r="J37" s="86">
        <f>0</f>
        <v>0</v>
      </c>
      <c r="L37" s="32"/>
      <c r="AZ37" s="93" t="s">
        <v>282</v>
      </c>
      <c r="BA37" s="93" t="s">
        <v>1916</v>
      </c>
      <c r="BB37" s="93" t="s">
        <v>172</v>
      </c>
      <c r="BC37" s="93" t="s">
        <v>21</v>
      </c>
      <c r="BD37" s="93" t="s">
        <v>88</v>
      </c>
    </row>
    <row r="38" spans="2:56" s="1" customFormat="1" ht="14.45" customHeight="1" hidden="1">
      <c r="B38" s="32"/>
      <c r="E38" s="27" t="s">
        <v>47</v>
      </c>
      <c r="F38" s="86">
        <f>ROUND((SUM(BH133:BH540)),2)</f>
        <v>0</v>
      </c>
      <c r="I38" s="98">
        <v>0.15</v>
      </c>
      <c r="J38" s="86">
        <f>0</f>
        <v>0</v>
      </c>
      <c r="L38" s="32"/>
      <c r="AZ38" s="93" t="s">
        <v>1917</v>
      </c>
      <c r="BA38" s="93" t="s">
        <v>1918</v>
      </c>
      <c r="BB38" s="93" t="s">
        <v>154</v>
      </c>
      <c r="BC38" s="93" t="s">
        <v>1919</v>
      </c>
      <c r="BD38" s="93" t="s">
        <v>88</v>
      </c>
    </row>
    <row r="39" spans="2:56" s="1" customFormat="1" ht="14.45" customHeight="1" hidden="1">
      <c r="B39" s="32"/>
      <c r="E39" s="27" t="s">
        <v>48</v>
      </c>
      <c r="F39" s="86">
        <f>ROUND((SUM(BI133:BI540)),2)</f>
        <v>0</v>
      </c>
      <c r="I39" s="98">
        <v>0</v>
      </c>
      <c r="J39" s="86">
        <f>0</f>
        <v>0</v>
      </c>
      <c r="L39" s="32"/>
      <c r="AZ39" s="93" t="s">
        <v>1920</v>
      </c>
      <c r="BA39" s="93" t="s">
        <v>1921</v>
      </c>
      <c r="BB39" s="93" t="s">
        <v>107</v>
      </c>
      <c r="BC39" s="93" t="s">
        <v>1922</v>
      </c>
      <c r="BD39" s="93" t="s">
        <v>88</v>
      </c>
    </row>
    <row r="40" spans="2:12" s="1" customFormat="1" ht="6.95" customHeight="1" hidden="1">
      <c r="B40" s="32"/>
      <c r="L40" s="32"/>
    </row>
    <row r="41" spans="2:12" s="1" customFormat="1" ht="25.35" customHeight="1" hidden="1">
      <c r="B41" s="32"/>
      <c r="C41" s="99"/>
      <c r="D41" s="100" t="s">
        <v>49</v>
      </c>
      <c r="E41" s="57"/>
      <c r="F41" s="57"/>
      <c r="G41" s="101" t="s">
        <v>50</v>
      </c>
      <c r="H41" s="102" t="s">
        <v>51</v>
      </c>
      <c r="I41" s="57"/>
      <c r="J41" s="103">
        <f>SUM(J32:J39)</f>
        <v>0</v>
      </c>
      <c r="K41" s="104"/>
      <c r="L41" s="32"/>
    </row>
    <row r="42" spans="2:12" s="1" customFormat="1" ht="14.45" customHeight="1" hidden="1">
      <c r="B42" s="32"/>
      <c r="L42" s="32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1" customFormat="1" ht="14.45" customHeight="1" hidden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2:12" s="1" customFormat="1" ht="12.75" hidden="1">
      <c r="B61" s="32"/>
      <c r="D61" s="43" t="s">
        <v>54</v>
      </c>
      <c r="E61" s="34"/>
      <c r="F61" s="105" t="s">
        <v>55</v>
      </c>
      <c r="G61" s="43" t="s">
        <v>54</v>
      </c>
      <c r="H61" s="34"/>
      <c r="I61" s="34"/>
      <c r="J61" s="106" t="s">
        <v>55</v>
      </c>
      <c r="K61" s="34"/>
      <c r="L61" s="32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54</v>
      </c>
      <c r="E76" s="34"/>
      <c r="F76" s="105" t="s">
        <v>55</v>
      </c>
      <c r="G76" s="43" t="s">
        <v>54</v>
      </c>
      <c r="H76" s="34"/>
      <c r="I76" s="34"/>
      <c r="J76" s="106" t="s">
        <v>55</v>
      </c>
      <c r="K76" s="34"/>
      <c r="L76" s="32"/>
    </row>
    <row r="77" spans="2:12" s="1" customFormat="1" ht="14.45" customHeight="1" hidden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ht="11.25" hidden="1"/>
    <row r="79" ht="11.25" hidden="1"/>
    <row r="80" ht="11.25" hidden="1"/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 hidden="1">
      <c r="B82" s="32"/>
      <c r="C82" s="21" t="s">
        <v>287</v>
      </c>
      <c r="L82" s="32"/>
    </row>
    <row r="83" spans="2:12" s="1" customFormat="1" ht="6.95" customHeight="1" hidden="1">
      <c r="B83" s="32"/>
      <c r="L83" s="32"/>
    </row>
    <row r="84" spans="2:12" s="1" customFormat="1" ht="12" customHeight="1" hidden="1">
      <c r="B84" s="32"/>
      <c r="C84" s="27" t="s">
        <v>17</v>
      </c>
      <c r="L84" s="32"/>
    </row>
    <row r="85" spans="2:12" s="1" customFormat="1" ht="16.5" customHeight="1" hidden="1">
      <c r="B85" s="32"/>
      <c r="E85" s="255" t="str">
        <f>E7</f>
        <v>Roblín - kanalizace</v>
      </c>
      <c r="F85" s="256"/>
      <c r="G85" s="256"/>
      <c r="H85" s="256"/>
      <c r="L85" s="32"/>
    </row>
    <row r="86" spans="2:12" ht="12" customHeight="1" hidden="1">
      <c r="B86" s="20"/>
      <c r="C86" s="27" t="s">
        <v>124</v>
      </c>
      <c r="L86" s="20"/>
    </row>
    <row r="87" spans="2:12" s="1" customFormat="1" ht="16.5" customHeight="1" hidden="1">
      <c r="B87" s="32"/>
      <c r="E87" s="255" t="s">
        <v>1008</v>
      </c>
      <c r="F87" s="257"/>
      <c r="G87" s="257"/>
      <c r="H87" s="257"/>
      <c r="L87" s="32"/>
    </row>
    <row r="88" spans="2:12" s="1" customFormat="1" ht="12" customHeight="1" hidden="1">
      <c r="B88" s="32"/>
      <c r="C88" s="27" t="s">
        <v>1011</v>
      </c>
      <c r="L88" s="32"/>
    </row>
    <row r="89" spans="2:12" s="1" customFormat="1" ht="16.5" customHeight="1" hidden="1">
      <c r="B89" s="32"/>
      <c r="E89" s="213" t="str">
        <f>E11</f>
        <v>002-02 - SO-03.2 Čerpací stanice ČS1</v>
      </c>
      <c r="F89" s="257"/>
      <c r="G89" s="257"/>
      <c r="H89" s="257"/>
      <c r="L89" s="32"/>
    </row>
    <row r="90" spans="2:12" s="1" customFormat="1" ht="6.95" customHeight="1" hidden="1">
      <c r="B90" s="32"/>
      <c r="L90" s="32"/>
    </row>
    <row r="91" spans="2:12" s="1" customFormat="1" ht="12" customHeight="1" hidden="1">
      <c r="B91" s="32"/>
      <c r="C91" s="27" t="s">
        <v>22</v>
      </c>
      <c r="F91" s="25" t="str">
        <f>F14</f>
        <v>Roblín</v>
      </c>
      <c r="I91" s="27" t="s">
        <v>24</v>
      </c>
      <c r="J91" s="52" t="str">
        <f>IF(J14="","",J14)</f>
        <v>30. 7. 2023</v>
      </c>
      <c r="L91" s="32"/>
    </row>
    <row r="92" spans="2:12" s="1" customFormat="1" ht="6.95" customHeight="1" hidden="1">
      <c r="B92" s="32"/>
      <c r="L92" s="32"/>
    </row>
    <row r="93" spans="2:12" s="1" customFormat="1" ht="40.15" customHeight="1" hidden="1">
      <c r="B93" s="32"/>
      <c r="C93" s="27" t="s">
        <v>27</v>
      </c>
      <c r="F93" s="25" t="str">
        <f>E17</f>
        <v>Obec Roblín</v>
      </c>
      <c r="I93" s="27" t="s">
        <v>33</v>
      </c>
      <c r="J93" s="30" t="str">
        <f>E23</f>
        <v>Vodohospodářské imženýrské služby a.s.</v>
      </c>
      <c r="L93" s="32"/>
    </row>
    <row r="94" spans="2:12" s="1" customFormat="1" ht="15.2" customHeight="1" hidden="1">
      <c r="B94" s="32"/>
      <c r="C94" s="27" t="s">
        <v>31</v>
      </c>
      <c r="F94" s="25" t="str">
        <f>IF(E20="","",E20)</f>
        <v>Vyplň údaj</v>
      </c>
      <c r="I94" s="27" t="s">
        <v>36</v>
      </c>
      <c r="J94" s="30" t="str">
        <f>E26</f>
        <v xml:space="preserve"> </v>
      </c>
      <c r="L94" s="32"/>
    </row>
    <row r="95" spans="2:12" s="1" customFormat="1" ht="10.35" customHeight="1" hidden="1">
      <c r="B95" s="32"/>
      <c r="L95" s="32"/>
    </row>
    <row r="96" spans="2:12" s="1" customFormat="1" ht="29.25" customHeight="1" hidden="1">
      <c r="B96" s="32"/>
      <c r="C96" s="107" t="s">
        <v>288</v>
      </c>
      <c r="D96" s="99"/>
      <c r="E96" s="99"/>
      <c r="F96" s="99"/>
      <c r="G96" s="99"/>
      <c r="H96" s="99"/>
      <c r="I96" s="99"/>
      <c r="J96" s="108" t="s">
        <v>289</v>
      </c>
      <c r="K96" s="99"/>
      <c r="L96" s="32"/>
    </row>
    <row r="97" spans="2:12" s="1" customFormat="1" ht="10.35" customHeight="1" hidden="1">
      <c r="B97" s="32"/>
      <c r="L97" s="32"/>
    </row>
    <row r="98" spans="2:47" s="1" customFormat="1" ht="22.9" customHeight="1" hidden="1">
      <c r="B98" s="32"/>
      <c r="C98" s="109" t="s">
        <v>290</v>
      </c>
      <c r="J98" s="66">
        <f>J133</f>
        <v>0</v>
      </c>
      <c r="L98" s="32"/>
      <c r="AU98" s="17" t="s">
        <v>291</v>
      </c>
    </row>
    <row r="99" spans="2:12" s="8" customFormat="1" ht="24.95" customHeight="1" hidden="1">
      <c r="B99" s="110"/>
      <c r="D99" s="111" t="s">
        <v>292</v>
      </c>
      <c r="E99" s="112"/>
      <c r="F99" s="112"/>
      <c r="G99" s="112"/>
      <c r="H99" s="112"/>
      <c r="I99" s="112"/>
      <c r="J99" s="113">
        <f>J134</f>
        <v>0</v>
      </c>
      <c r="L99" s="110"/>
    </row>
    <row r="100" spans="2:12" s="9" customFormat="1" ht="19.9" customHeight="1" hidden="1">
      <c r="B100" s="114"/>
      <c r="D100" s="115" t="s">
        <v>293</v>
      </c>
      <c r="E100" s="116"/>
      <c r="F100" s="116"/>
      <c r="G100" s="116"/>
      <c r="H100" s="116"/>
      <c r="I100" s="116"/>
      <c r="J100" s="117">
        <f>J135</f>
        <v>0</v>
      </c>
      <c r="L100" s="114"/>
    </row>
    <row r="101" spans="2:12" s="9" customFormat="1" ht="19.9" customHeight="1" hidden="1">
      <c r="B101" s="114"/>
      <c r="D101" s="115" t="s">
        <v>296</v>
      </c>
      <c r="E101" s="116"/>
      <c r="F101" s="116"/>
      <c r="G101" s="116"/>
      <c r="H101" s="116"/>
      <c r="I101" s="116"/>
      <c r="J101" s="117">
        <f>J303</f>
        <v>0</v>
      </c>
      <c r="L101" s="114"/>
    </row>
    <row r="102" spans="2:12" s="9" customFormat="1" ht="19.9" customHeight="1" hidden="1">
      <c r="B102" s="114"/>
      <c r="D102" s="115" t="s">
        <v>297</v>
      </c>
      <c r="E102" s="116"/>
      <c r="F102" s="116"/>
      <c r="G102" s="116"/>
      <c r="H102" s="116"/>
      <c r="I102" s="116"/>
      <c r="J102" s="117">
        <f>J314</f>
        <v>0</v>
      </c>
      <c r="L102" s="114"/>
    </row>
    <row r="103" spans="2:12" s="9" customFormat="1" ht="19.9" customHeight="1" hidden="1">
      <c r="B103" s="114"/>
      <c r="D103" s="115" t="s">
        <v>1923</v>
      </c>
      <c r="E103" s="116"/>
      <c r="F103" s="116"/>
      <c r="G103" s="116"/>
      <c r="H103" s="116"/>
      <c r="I103" s="116"/>
      <c r="J103" s="117">
        <f>J339</f>
        <v>0</v>
      </c>
      <c r="L103" s="114"/>
    </row>
    <row r="104" spans="2:12" s="9" customFormat="1" ht="19.9" customHeight="1" hidden="1">
      <c r="B104" s="114"/>
      <c r="D104" s="115" t="s">
        <v>298</v>
      </c>
      <c r="E104" s="116"/>
      <c r="F104" s="116"/>
      <c r="G104" s="116"/>
      <c r="H104" s="116"/>
      <c r="I104" s="116"/>
      <c r="J104" s="117">
        <f>J344</f>
        <v>0</v>
      </c>
      <c r="L104" s="114"/>
    </row>
    <row r="105" spans="2:12" s="9" customFormat="1" ht="19.9" customHeight="1" hidden="1">
      <c r="B105" s="114"/>
      <c r="D105" s="115" t="s">
        <v>299</v>
      </c>
      <c r="E105" s="116"/>
      <c r="F105" s="116"/>
      <c r="G105" s="116"/>
      <c r="H105" s="116"/>
      <c r="I105" s="116"/>
      <c r="J105" s="117">
        <f>J415</f>
        <v>0</v>
      </c>
      <c r="L105" s="114"/>
    </row>
    <row r="106" spans="2:12" s="9" customFormat="1" ht="19.9" customHeight="1" hidden="1">
      <c r="B106" s="114"/>
      <c r="D106" s="115" t="s">
        <v>300</v>
      </c>
      <c r="E106" s="116"/>
      <c r="F106" s="116"/>
      <c r="G106" s="116"/>
      <c r="H106" s="116"/>
      <c r="I106" s="116"/>
      <c r="J106" s="117">
        <f>J460</f>
        <v>0</v>
      </c>
      <c r="L106" s="114"/>
    </row>
    <row r="107" spans="2:12" s="9" customFormat="1" ht="19.9" customHeight="1" hidden="1">
      <c r="B107" s="114"/>
      <c r="D107" s="115" t="s">
        <v>301</v>
      </c>
      <c r="E107" s="116"/>
      <c r="F107" s="116"/>
      <c r="G107" s="116"/>
      <c r="H107" s="116"/>
      <c r="I107" s="116"/>
      <c r="J107" s="117">
        <f>J482</f>
        <v>0</v>
      </c>
      <c r="L107" s="114"/>
    </row>
    <row r="108" spans="2:12" s="8" customFormat="1" ht="24.95" customHeight="1" hidden="1">
      <c r="B108" s="110"/>
      <c r="D108" s="111" t="s">
        <v>1924</v>
      </c>
      <c r="E108" s="112"/>
      <c r="F108" s="112"/>
      <c r="G108" s="112"/>
      <c r="H108" s="112"/>
      <c r="I108" s="112"/>
      <c r="J108" s="113">
        <f>J484</f>
        <v>0</v>
      </c>
      <c r="L108" s="110"/>
    </row>
    <row r="109" spans="2:12" s="9" customFormat="1" ht="19.9" customHeight="1" hidden="1">
      <c r="B109" s="114"/>
      <c r="D109" s="115" t="s">
        <v>1925</v>
      </c>
      <c r="E109" s="116"/>
      <c r="F109" s="116"/>
      <c r="G109" s="116"/>
      <c r="H109" s="116"/>
      <c r="I109" s="116"/>
      <c r="J109" s="117">
        <f>J485</f>
        <v>0</v>
      </c>
      <c r="L109" s="114"/>
    </row>
    <row r="110" spans="2:12" s="8" customFormat="1" ht="24.95" customHeight="1" hidden="1">
      <c r="B110" s="110"/>
      <c r="D110" s="111" t="s">
        <v>1191</v>
      </c>
      <c r="E110" s="112"/>
      <c r="F110" s="112"/>
      <c r="G110" s="112"/>
      <c r="H110" s="112"/>
      <c r="I110" s="112"/>
      <c r="J110" s="113">
        <f>J503</f>
        <v>0</v>
      </c>
      <c r="L110" s="110"/>
    </row>
    <row r="111" spans="2:12" s="9" customFormat="1" ht="19.9" customHeight="1" hidden="1">
      <c r="B111" s="114"/>
      <c r="D111" s="115" t="s">
        <v>1926</v>
      </c>
      <c r="E111" s="116"/>
      <c r="F111" s="116"/>
      <c r="G111" s="116"/>
      <c r="H111" s="116"/>
      <c r="I111" s="116"/>
      <c r="J111" s="117">
        <f>J504</f>
        <v>0</v>
      </c>
      <c r="L111" s="114"/>
    </row>
    <row r="112" spans="2:12" s="1" customFormat="1" ht="21.75" customHeight="1" hidden="1">
      <c r="B112" s="32"/>
      <c r="L112" s="32"/>
    </row>
    <row r="113" spans="2:12" s="1" customFormat="1" ht="6.95" customHeight="1" hidden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2"/>
    </row>
    <row r="114" ht="11.25" hidden="1"/>
    <row r="115" ht="11.25" hidden="1"/>
    <row r="116" ht="11.25" hidden="1"/>
    <row r="117" spans="2:12" s="1" customFormat="1" ht="6.9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2"/>
    </row>
    <row r="118" spans="2:12" s="1" customFormat="1" ht="24.95" customHeight="1">
      <c r="B118" s="32"/>
      <c r="C118" s="21" t="s">
        <v>302</v>
      </c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17</v>
      </c>
      <c r="L120" s="32"/>
    </row>
    <row r="121" spans="2:12" s="1" customFormat="1" ht="16.5" customHeight="1">
      <c r="B121" s="32"/>
      <c r="E121" s="255" t="str">
        <f>E7</f>
        <v>Roblín - kanalizace</v>
      </c>
      <c r="F121" s="256"/>
      <c r="G121" s="256"/>
      <c r="H121" s="256"/>
      <c r="L121" s="32"/>
    </row>
    <row r="122" spans="2:12" ht="12" customHeight="1">
      <c r="B122" s="20"/>
      <c r="C122" s="27" t="s">
        <v>124</v>
      </c>
      <c r="L122" s="20"/>
    </row>
    <row r="123" spans="2:12" s="1" customFormat="1" ht="16.5" customHeight="1">
      <c r="B123" s="32"/>
      <c r="E123" s="255" t="s">
        <v>1008</v>
      </c>
      <c r="F123" s="257"/>
      <c r="G123" s="257"/>
      <c r="H123" s="257"/>
      <c r="L123" s="32"/>
    </row>
    <row r="124" spans="2:12" s="1" customFormat="1" ht="12" customHeight="1">
      <c r="B124" s="32"/>
      <c r="C124" s="27" t="s">
        <v>1011</v>
      </c>
      <c r="L124" s="32"/>
    </row>
    <row r="125" spans="2:12" s="1" customFormat="1" ht="16.5" customHeight="1">
      <c r="B125" s="32"/>
      <c r="E125" s="213" t="str">
        <f>E11</f>
        <v>002-02 - SO-03.2 Čerpací stanice ČS1</v>
      </c>
      <c r="F125" s="257"/>
      <c r="G125" s="257"/>
      <c r="H125" s="257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22</v>
      </c>
      <c r="F127" s="25" t="str">
        <f>F14</f>
        <v>Roblín</v>
      </c>
      <c r="I127" s="27" t="s">
        <v>24</v>
      </c>
      <c r="J127" s="52" t="str">
        <f>IF(J14="","",J14)</f>
        <v>30. 7. 2023</v>
      </c>
      <c r="L127" s="32"/>
    </row>
    <row r="128" spans="2:12" s="1" customFormat="1" ht="6.95" customHeight="1">
      <c r="B128" s="32"/>
      <c r="L128" s="32"/>
    </row>
    <row r="129" spans="2:12" s="1" customFormat="1" ht="40.15" customHeight="1">
      <c r="B129" s="32"/>
      <c r="C129" s="27" t="s">
        <v>27</v>
      </c>
      <c r="F129" s="25" t="str">
        <f>E17</f>
        <v>Obec Roblín</v>
      </c>
      <c r="I129" s="27" t="s">
        <v>33</v>
      </c>
      <c r="J129" s="30" t="str">
        <f>E23</f>
        <v>Vodohospodářské imženýrské služby a.s.</v>
      </c>
      <c r="L129" s="32"/>
    </row>
    <row r="130" spans="2:12" s="1" customFormat="1" ht="15.2" customHeight="1">
      <c r="B130" s="32"/>
      <c r="C130" s="27" t="s">
        <v>31</v>
      </c>
      <c r="F130" s="25" t="str">
        <f>IF(E20="","",E20)</f>
        <v>Vyplň údaj</v>
      </c>
      <c r="I130" s="27" t="s">
        <v>36</v>
      </c>
      <c r="J130" s="30" t="str">
        <f>E26</f>
        <v xml:space="preserve"> 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8"/>
      <c r="C132" s="119" t="s">
        <v>303</v>
      </c>
      <c r="D132" s="120" t="s">
        <v>64</v>
      </c>
      <c r="E132" s="120" t="s">
        <v>60</v>
      </c>
      <c r="F132" s="120" t="s">
        <v>61</v>
      </c>
      <c r="G132" s="120" t="s">
        <v>304</v>
      </c>
      <c r="H132" s="120" t="s">
        <v>305</v>
      </c>
      <c r="I132" s="120" t="s">
        <v>306</v>
      </c>
      <c r="J132" s="121" t="s">
        <v>289</v>
      </c>
      <c r="K132" s="122" t="s">
        <v>307</v>
      </c>
      <c r="L132" s="118"/>
      <c r="M132" s="59" t="s">
        <v>1</v>
      </c>
      <c r="N132" s="60" t="s">
        <v>43</v>
      </c>
      <c r="O132" s="60" t="s">
        <v>308</v>
      </c>
      <c r="P132" s="60" t="s">
        <v>309</v>
      </c>
      <c r="Q132" s="60" t="s">
        <v>310</v>
      </c>
      <c r="R132" s="60" t="s">
        <v>311</v>
      </c>
      <c r="S132" s="60" t="s">
        <v>312</v>
      </c>
      <c r="T132" s="61" t="s">
        <v>313</v>
      </c>
    </row>
    <row r="133" spans="2:63" s="1" customFormat="1" ht="22.9" customHeight="1">
      <c r="B133" s="32"/>
      <c r="C133" s="64" t="s">
        <v>314</v>
      </c>
      <c r="J133" s="123">
        <f>BK133</f>
        <v>0</v>
      </c>
      <c r="L133" s="32"/>
      <c r="M133" s="62"/>
      <c r="N133" s="53"/>
      <c r="O133" s="53"/>
      <c r="P133" s="124">
        <f>P134+P484+P503</f>
        <v>0</v>
      </c>
      <c r="Q133" s="53"/>
      <c r="R133" s="124">
        <f>R134+R484+R503</f>
        <v>77.45622555000001</v>
      </c>
      <c r="S133" s="53"/>
      <c r="T133" s="125">
        <f>T134+T484+T503</f>
        <v>6.1654</v>
      </c>
      <c r="AT133" s="17" t="s">
        <v>78</v>
      </c>
      <c r="AU133" s="17" t="s">
        <v>291</v>
      </c>
      <c r="BK133" s="126">
        <f>BK134+BK484+BK503</f>
        <v>0</v>
      </c>
    </row>
    <row r="134" spans="2:63" s="11" customFormat="1" ht="25.9" customHeight="1">
      <c r="B134" s="127"/>
      <c r="D134" s="128" t="s">
        <v>78</v>
      </c>
      <c r="E134" s="129" t="s">
        <v>315</v>
      </c>
      <c r="F134" s="129" t="s">
        <v>316</v>
      </c>
      <c r="I134" s="130"/>
      <c r="J134" s="131">
        <f>BK134</f>
        <v>0</v>
      </c>
      <c r="L134" s="127"/>
      <c r="M134" s="132"/>
      <c r="P134" s="133">
        <f>P135+P303+P314+P339+P344+P415+P460+P482</f>
        <v>0</v>
      </c>
      <c r="R134" s="133">
        <f>R135+R303+R314+R339+R344+R415+R460+R482</f>
        <v>77.37014388000001</v>
      </c>
      <c r="T134" s="134">
        <f>T135+T303+T314+T339+T344+T415+T460+T482</f>
        <v>6.1654</v>
      </c>
      <c r="AR134" s="128" t="s">
        <v>21</v>
      </c>
      <c r="AT134" s="135" t="s">
        <v>78</v>
      </c>
      <c r="AU134" s="135" t="s">
        <v>79</v>
      </c>
      <c r="AY134" s="128" t="s">
        <v>317</v>
      </c>
      <c r="BK134" s="136">
        <f>BK135+BK303+BK314+BK339+BK344+BK415+BK460+BK482</f>
        <v>0</v>
      </c>
    </row>
    <row r="135" spans="2:63" s="11" customFormat="1" ht="22.9" customHeight="1">
      <c r="B135" s="127"/>
      <c r="D135" s="128" t="s">
        <v>78</v>
      </c>
      <c r="E135" s="137" t="s">
        <v>21</v>
      </c>
      <c r="F135" s="137" t="s">
        <v>318</v>
      </c>
      <c r="I135" s="130"/>
      <c r="J135" s="138">
        <f>BK135</f>
        <v>0</v>
      </c>
      <c r="L135" s="127"/>
      <c r="M135" s="132"/>
      <c r="P135" s="133">
        <f>SUM(P136:P302)</f>
        <v>0</v>
      </c>
      <c r="R135" s="133">
        <f>SUM(R136:R302)</f>
        <v>1.2536960000000001</v>
      </c>
      <c r="T135" s="134">
        <f>SUM(T136:T302)</f>
        <v>6.12</v>
      </c>
      <c r="AR135" s="128" t="s">
        <v>21</v>
      </c>
      <c r="AT135" s="135" t="s">
        <v>78</v>
      </c>
      <c r="AU135" s="135" t="s">
        <v>21</v>
      </c>
      <c r="AY135" s="128" t="s">
        <v>317</v>
      </c>
      <c r="BK135" s="136">
        <f>SUM(BK136:BK302)</f>
        <v>0</v>
      </c>
    </row>
    <row r="136" spans="2:65" s="1" customFormat="1" ht="24.2" customHeight="1">
      <c r="B136" s="32"/>
      <c r="C136" s="139" t="s">
        <v>21</v>
      </c>
      <c r="D136" s="139" t="s">
        <v>319</v>
      </c>
      <c r="E136" s="140" t="s">
        <v>1927</v>
      </c>
      <c r="F136" s="141" t="s">
        <v>1928</v>
      </c>
      <c r="G136" s="142" t="s">
        <v>154</v>
      </c>
      <c r="H136" s="143">
        <v>36</v>
      </c>
      <c r="I136" s="144"/>
      <c r="J136" s="145">
        <f>ROUND(I136*H136,1)</f>
        <v>0</v>
      </c>
      <c r="K136" s="146"/>
      <c r="L136" s="32"/>
      <c r="M136" s="147" t="s">
        <v>1</v>
      </c>
      <c r="N136" s="148" t="s">
        <v>44</v>
      </c>
      <c r="P136" s="149">
        <f>O136*H136</f>
        <v>0</v>
      </c>
      <c r="Q136" s="149">
        <v>0</v>
      </c>
      <c r="R136" s="149">
        <f>Q136*H136</f>
        <v>0</v>
      </c>
      <c r="S136" s="149">
        <v>0.17</v>
      </c>
      <c r="T136" s="150">
        <f>S136*H136</f>
        <v>6.12</v>
      </c>
      <c r="AR136" s="151" t="s">
        <v>219</v>
      </c>
      <c r="AT136" s="151" t="s">
        <v>319</v>
      </c>
      <c r="AU136" s="151" t="s">
        <v>88</v>
      </c>
      <c r="AY136" s="17" t="s">
        <v>317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7" t="s">
        <v>21</v>
      </c>
      <c r="BK136" s="152">
        <f>ROUND(I136*H136,1)</f>
        <v>0</v>
      </c>
      <c r="BL136" s="17" t="s">
        <v>219</v>
      </c>
      <c r="BM136" s="151" t="s">
        <v>1929</v>
      </c>
    </row>
    <row r="137" spans="2:51" s="12" customFormat="1" ht="11.25">
      <c r="B137" s="153"/>
      <c r="D137" s="154" t="s">
        <v>323</v>
      </c>
      <c r="E137" s="155" t="s">
        <v>1</v>
      </c>
      <c r="F137" s="156" t="s">
        <v>1930</v>
      </c>
      <c r="H137" s="155" t="s">
        <v>1</v>
      </c>
      <c r="I137" s="157"/>
      <c r="L137" s="153"/>
      <c r="M137" s="158"/>
      <c r="T137" s="159"/>
      <c r="AT137" s="155" t="s">
        <v>323</v>
      </c>
      <c r="AU137" s="155" t="s">
        <v>88</v>
      </c>
      <c r="AV137" s="12" t="s">
        <v>21</v>
      </c>
      <c r="AW137" s="12" t="s">
        <v>35</v>
      </c>
      <c r="AX137" s="12" t="s">
        <v>79</v>
      </c>
      <c r="AY137" s="155" t="s">
        <v>317</v>
      </c>
    </row>
    <row r="138" spans="2:51" s="13" customFormat="1" ht="11.25">
      <c r="B138" s="160"/>
      <c r="D138" s="154" t="s">
        <v>323</v>
      </c>
      <c r="E138" s="161" t="s">
        <v>1</v>
      </c>
      <c r="F138" s="162" t="s">
        <v>1931</v>
      </c>
      <c r="H138" s="163">
        <v>16</v>
      </c>
      <c r="I138" s="164"/>
      <c r="L138" s="160"/>
      <c r="M138" s="165"/>
      <c r="T138" s="166"/>
      <c r="AT138" s="161" t="s">
        <v>323</v>
      </c>
      <c r="AU138" s="161" t="s">
        <v>88</v>
      </c>
      <c r="AV138" s="13" t="s">
        <v>88</v>
      </c>
      <c r="AW138" s="13" t="s">
        <v>35</v>
      </c>
      <c r="AX138" s="13" t="s">
        <v>79</v>
      </c>
      <c r="AY138" s="161" t="s">
        <v>317</v>
      </c>
    </row>
    <row r="139" spans="2:51" s="14" customFormat="1" ht="11.25">
      <c r="B139" s="167"/>
      <c r="D139" s="154" t="s">
        <v>323</v>
      </c>
      <c r="E139" s="168" t="s">
        <v>1906</v>
      </c>
      <c r="F139" s="169" t="s">
        <v>333</v>
      </c>
      <c r="H139" s="170">
        <v>16</v>
      </c>
      <c r="I139" s="171"/>
      <c r="L139" s="167"/>
      <c r="M139" s="172"/>
      <c r="T139" s="173"/>
      <c r="AT139" s="168" t="s">
        <v>323</v>
      </c>
      <c r="AU139" s="168" t="s">
        <v>88</v>
      </c>
      <c r="AV139" s="14" t="s">
        <v>190</v>
      </c>
      <c r="AW139" s="14" t="s">
        <v>35</v>
      </c>
      <c r="AX139" s="14" t="s">
        <v>79</v>
      </c>
      <c r="AY139" s="168" t="s">
        <v>317</v>
      </c>
    </row>
    <row r="140" spans="2:51" s="12" customFormat="1" ht="11.25">
      <c r="B140" s="153"/>
      <c r="D140" s="154" t="s">
        <v>323</v>
      </c>
      <c r="E140" s="155" t="s">
        <v>1</v>
      </c>
      <c r="F140" s="156" t="s">
        <v>1932</v>
      </c>
      <c r="H140" s="155" t="s">
        <v>1</v>
      </c>
      <c r="I140" s="157"/>
      <c r="L140" s="153"/>
      <c r="M140" s="158"/>
      <c r="T140" s="159"/>
      <c r="AT140" s="155" t="s">
        <v>323</v>
      </c>
      <c r="AU140" s="155" t="s">
        <v>88</v>
      </c>
      <c r="AV140" s="12" t="s">
        <v>21</v>
      </c>
      <c r="AW140" s="12" t="s">
        <v>35</v>
      </c>
      <c r="AX140" s="12" t="s">
        <v>79</v>
      </c>
      <c r="AY140" s="155" t="s">
        <v>317</v>
      </c>
    </row>
    <row r="141" spans="2:51" s="13" customFormat="1" ht="11.25">
      <c r="B141" s="160"/>
      <c r="D141" s="154" t="s">
        <v>323</v>
      </c>
      <c r="E141" s="161" t="s">
        <v>1</v>
      </c>
      <c r="F141" s="162" t="s">
        <v>1866</v>
      </c>
      <c r="H141" s="163">
        <v>20</v>
      </c>
      <c r="I141" s="164"/>
      <c r="L141" s="160"/>
      <c r="M141" s="165"/>
      <c r="T141" s="166"/>
      <c r="AT141" s="161" t="s">
        <v>323</v>
      </c>
      <c r="AU141" s="161" t="s">
        <v>88</v>
      </c>
      <c r="AV141" s="13" t="s">
        <v>88</v>
      </c>
      <c r="AW141" s="13" t="s">
        <v>35</v>
      </c>
      <c r="AX141" s="13" t="s">
        <v>79</v>
      </c>
      <c r="AY141" s="161" t="s">
        <v>317</v>
      </c>
    </row>
    <row r="142" spans="2:51" s="14" customFormat="1" ht="11.25">
      <c r="B142" s="167"/>
      <c r="D142" s="154" t="s">
        <v>323</v>
      </c>
      <c r="E142" s="168" t="s">
        <v>1908</v>
      </c>
      <c r="F142" s="169" t="s">
        <v>333</v>
      </c>
      <c r="H142" s="170">
        <v>20</v>
      </c>
      <c r="I142" s="171"/>
      <c r="L142" s="167"/>
      <c r="M142" s="172"/>
      <c r="T142" s="173"/>
      <c r="AT142" s="168" t="s">
        <v>323</v>
      </c>
      <c r="AU142" s="168" t="s">
        <v>88</v>
      </c>
      <c r="AV142" s="14" t="s">
        <v>190</v>
      </c>
      <c r="AW142" s="14" t="s">
        <v>35</v>
      </c>
      <c r="AX142" s="14" t="s">
        <v>79</v>
      </c>
      <c r="AY142" s="168" t="s">
        <v>317</v>
      </c>
    </row>
    <row r="143" spans="2:51" s="15" customFormat="1" ht="11.25">
      <c r="B143" s="174"/>
      <c r="D143" s="154" t="s">
        <v>323</v>
      </c>
      <c r="E143" s="175" t="s">
        <v>268</v>
      </c>
      <c r="F143" s="176" t="s">
        <v>334</v>
      </c>
      <c r="H143" s="177">
        <v>36</v>
      </c>
      <c r="I143" s="178"/>
      <c r="L143" s="174"/>
      <c r="M143" s="179"/>
      <c r="T143" s="180"/>
      <c r="AT143" s="175" t="s">
        <v>323</v>
      </c>
      <c r="AU143" s="175" t="s">
        <v>88</v>
      </c>
      <c r="AV143" s="15" t="s">
        <v>219</v>
      </c>
      <c r="AW143" s="15" t="s">
        <v>35</v>
      </c>
      <c r="AX143" s="15" t="s">
        <v>21</v>
      </c>
      <c r="AY143" s="175" t="s">
        <v>317</v>
      </c>
    </row>
    <row r="144" spans="2:65" s="1" customFormat="1" ht="33" customHeight="1">
      <c r="B144" s="32"/>
      <c r="C144" s="139" t="s">
        <v>88</v>
      </c>
      <c r="D144" s="139" t="s">
        <v>319</v>
      </c>
      <c r="E144" s="140" t="s">
        <v>1933</v>
      </c>
      <c r="F144" s="141" t="s">
        <v>1934</v>
      </c>
      <c r="G144" s="142" t="s">
        <v>107</v>
      </c>
      <c r="H144" s="143">
        <v>6</v>
      </c>
      <c r="I144" s="144"/>
      <c r="J144" s="145">
        <f>ROUND(I144*H144,1)</f>
        <v>0</v>
      </c>
      <c r="K144" s="146"/>
      <c r="L144" s="32"/>
      <c r="M144" s="147" t="s">
        <v>1</v>
      </c>
      <c r="N144" s="148" t="s">
        <v>44</v>
      </c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AR144" s="151" t="s">
        <v>219</v>
      </c>
      <c r="AT144" s="151" t="s">
        <v>319</v>
      </c>
      <c r="AU144" s="151" t="s">
        <v>88</v>
      </c>
      <c r="AY144" s="17" t="s">
        <v>317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7" t="s">
        <v>21</v>
      </c>
      <c r="BK144" s="152">
        <f>ROUND(I144*H144,1)</f>
        <v>0</v>
      </c>
      <c r="BL144" s="17" t="s">
        <v>219</v>
      </c>
      <c r="BM144" s="151" t="s">
        <v>1935</v>
      </c>
    </row>
    <row r="145" spans="2:51" s="12" customFormat="1" ht="11.25">
      <c r="B145" s="153"/>
      <c r="D145" s="154" t="s">
        <v>323</v>
      </c>
      <c r="E145" s="155" t="s">
        <v>1</v>
      </c>
      <c r="F145" s="156" t="s">
        <v>1932</v>
      </c>
      <c r="H145" s="155" t="s">
        <v>1</v>
      </c>
      <c r="I145" s="157"/>
      <c r="L145" s="153"/>
      <c r="M145" s="158"/>
      <c r="T145" s="159"/>
      <c r="AT145" s="155" t="s">
        <v>323</v>
      </c>
      <c r="AU145" s="155" t="s">
        <v>88</v>
      </c>
      <c r="AV145" s="12" t="s">
        <v>21</v>
      </c>
      <c r="AW145" s="12" t="s">
        <v>35</v>
      </c>
      <c r="AX145" s="12" t="s">
        <v>79</v>
      </c>
      <c r="AY145" s="155" t="s">
        <v>317</v>
      </c>
    </row>
    <row r="146" spans="2:51" s="13" customFormat="1" ht="11.25">
      <c r="B146" s="160"/>
      <c r="D146" s="154" t="s">
        <v>323</v>
      </c>
      <c r="E146" s="161" t="s">
        <v>1</v>
      </c>
      <c r="F146" s="162" t="s">
        <v>1936</v>
      </c>
      <c r="H146" s="163">
        <v>6</v>
      </c>
      <c r="I146" s="164"/>
      <c r="L146" s="160"/>
      <c r="M146" s="165"/>
      <c r="T146" s="166"/>
      <c r="AT146" s="161" t="s">
        <v>323</v>
      </c>
      <c r="AU146" s="161" t="s">
        <v>88</v>
      </c>
      <c r="AV146" s="13" t="s">
        <v>88</v>
      </c>
      <c r="AW146" s="13" t="s">
        <v>35</v>
      </c>
      <c r="AX146" s="13" t="s">
        <v>79</v>
      </c>
      <c r="AY146" s="161" t="s">
        <v>317</v>
      </c>
    </row>
    <row r="147" spans="2:51" s="15" customFormat="1" ht="11.25">
      <c r="B147" s="174"/>
      <c r="D147" s="154" t="s">
        <v>323</v>
      </c>
      <c r="E147" s="175" t="s">
        <v>1883</v>
      </c>
      <c r="F147" s="176" t="s">
        <v>334</v>
      </c>
      <c r="H147" s="177">
        <v>6</v>
      </c>
      <c r="I147" s="178"/>
      <c r="L147" s="174"/>
      <c r="M147" s="179"/>
      <c r="T147" s="180"/>
      <c r="AT147" s="175" t="s">
        <v>323</v>
      </c>
      <c r="AU147" s="175" t="s">
        <v>88</v>
      </c>
      <c r="AV147" s="15" t="s">
        <v>219</v>
      </c>
      <c r="AW147" s="15" t="s">
        <v>35</v>
      </c>
      <c r="AX147" s="15" t="s">
        <v>21</v>
      </c>
      <c r="AY147" s="175" t="s">
        <v>317</v>
      </c>
    </row>
    <row r="148" spans="2:65" s="1" customFormat="1" ht="24.2" customHeight="1">
      <c r="B148" s="32"/>
      <c r="C148" s="139" t="s">
        <v>190</v>
      </c>
      <c r="D148" s="139" t="s">
        <v>319</v>
      </c>
      <c r="E148" s="140" t="s">
        <v>453</v>
      </c>
      <c r="F148" s="141" t="s">
        <v>454</v>
      </c>
      <c r="G148" s="142" t="s">
        <v>107</v>
      </c>
      <c r="H148" s="143">
        <v>37.6</v>
      </c>
      <c r="I148" s="144"/>
      <c r="J148" s="145">
        <f>ROUND(I148*H148,1)</f>
        <v>0</v>
      </c>
      <c r="K148" s="146"/>
      <c r="L148" s="32"/>
      <c r="M148" s="147" t="s">
        <v>1</v>
      </c>
      <c r="N148" s="148" t="s">
        <v>44</v>
      </c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AR148" s="151" t="s">
        <v>219</v>
      </c>
      <c r="AT148" s="151" t="s">
        <v>319</v>
      </c>
      <c r="AU148" s="151" t="s">
        <v>88</v>
      </c>
      <c r="AY148" s="17" t="s">
        <v>317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21</v>
      </c>
      <c r="BK148" s="152">
        <f>ROUND(I148*H148,1)</f>
        <v>0</v>
      </c>
      <c r="BL148" s="17" t="s">
        <v>219</v>
      </c>
      <c r="BM148" s="151" t="s">
        <v>455</v>
      </c>
    </row>
    <row r="149" spans="2:51" s="13" customFormat="1" ht="11.25">
      <c r="B149" s="160"/>
      <c r="D149" s="154" t="s">
        <v>323</v>
      </c>
      <c r="E149" s="161" t="s">
        <v>1</v>
      </c>
      <c r="F149" s="162" t="s">
        <v>1937</v>
      </c>
      <c r="H149" s="163">
        <v>37.6</v>
      </c>
      <c r="I149" s="164"/>
      <c r="L149" s="160"/>
      <c r="M149" s="165"/>
      <c r="T149" s="166"/>
      <c r="AT149" s="161" t="s">
        <v>323</v>
      </c>
      <c r="AU149" s="161" t="s">
        <v>88</v>
      </c>
      <c r="AV149" s="13" t="s">
        <v>88</v>
      </c>
      <c r="AW149" s="13" t="s">
        <v>35</v>
      </c>
      <c r="AX149" s="13" t="s">
        <v>79</v>
      </c>
      <c r="AY149" s="161" t="s">
        <v>317</v>
      </c>
    </row>
    <row r="150" spans="2:51" s="15" customFormat="1" ht="11.25">
      <c r="B150" s="174"/>
      <c r="D150" s="154" t="s">
        <v>323</v>
      </c>
      <c r="E150" s="175" t="s">
        <v>1</v>
      </c>
      <c r="F150" s="176" t="s">
        <v>334</v>
      </c>
      <c r="H150" s="177">
        <v>37.6</v>
      </c>
      <c r="I150" s="178"/>
      <c r="L150" s="174"/>
      <c r="M150" s="179"/>
      <c r="T150" s="180"/>
      <c r="AT150" s="175" t="s">
        <v>323</v>
      </c>
      <c r="AU150" s="175" t="s">
        <v>88</v>
      </c>
      <c r="AV150" s="15" t="s">
        <v>219</v>
      </c>
      <c r="AW150" s="15" t="s">
        <v>35</v>
      </c>
      <c r="AX150" s="15" t="s">
        <v>21</v>
      </c>
      <c r="AY150" s="175" t="s">
        <v>317</v>
      </c>
    </row>
    <row r="151" spans="2:65" s="1" customFormat="1" ht="33" customHeight="1">
      <c r="B151" s="32"/>
      <c r="C151" s="139" t="s">
        <v>219</v>
      </c>
      <c r="D151" s="139" t="s">
        <v>319</v>
      </c>
      <c r="E151" s="140" t="s">
        <v>1938</v>
      </c>
      <c r="F151" s="141" t="s">
        <v>1939</v>
      </c>
      <c r="G151" s="142" t="s">
        <v>107</v>
      </c>
      <c r="H151" s="143">
        <v>14.288</v>
      </c>
      <c r="I151" s="144"/>
      <c r="J151" s="145">
        <f>ROUND(I151*H151,1)</f>
        <v>0</v>
      </c>
      <c r="K151" s="146"/>
      <c r="L151" s="32"/>
      <c r="M151" s="147" t="s">
        <v>1</v>
      </c>
      <c r="N151" s="148" t="s">
        <v>44</v>
      </c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AR151" s="151" t="s">
        <v>219</v>
      </c>
      <c r="AT151" s="151" t="s">
        <v>319</v>
      </c>
      <c r="AU151" s="151" t="s">
        <v>88</v>
      </c>
      <c r="AY151" s="17" t="s">
        <v>317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7" t="s">
        <v>21</v>
      </c>
      <c r="BK151" s="152">
        <f>ROUND(I151*H151,1)</f>
        <v>0</v>
      </c>
      <c r="BL151" s="17" t="s">
        <v>219</v>
      </c>
      <c r="BM151" s="151" t="s">
        <v>1940</v>
      </c>
    </row>
    <row r="152" spans="2:51" s="13" customFormat="1" ht="11.25">
      <c r="B152" s="160"/>
      <c r="D152" s="154" t="s">
        <v>323</v>
      </c>
      <c r="E152" s="161" t="s">
        <v>1</v>
      </c>
      <c r="F152" s="162" t="s">
        <v>1941</v>
      </c>
      <c r="H152" s="163">
        <v>4.8</v>
      </c>
      <c r="I152" s="164"/>
      <c r="L152" s="160"/>
      <c r="M152" s="165"/>
      <c r="T152" s="166"/>
      <c r="AT152" s="161" t="s">
        <v>323</v>
      </c>
      <c r="AU152" s="161" t="s">
        <v>88</v>
      </c>
      <c r="AV152" s="13" t="s">
        <v>88</v>
      </c>
      <c r="AW152" s="13" t="s">
        <v>35</v>
      </c>
      <c r="AX152" s="13" t="s">
        <v>79</v>
      </c>
      <c r="AY152" s="161" t="s">
        <v>317</v>
      </c>
    </row>
    <row r="153" spans="2:51" s="14" customFormat="1" ht="11.25">
      <c r="B153" s="167"/>
      <c r="D153" s="154" t="s">
        <v>323</v>
      </c>
      <c r="E153" s="168" t="s">
        <v>1868</v>
      </c>
      <c r="F153" s="169" t="s">
        <v>333</v>
      </c>
      <c r="H153" s="170">
        <v>4.8</v>
      </c>
      <c r="I153" s="171"/>
      <c r="L153" s="167"/>
      <c r="M153" s="172"/>
      <c r="T153" s="173"/>
      <c r="AT153" s="168" t="s">
        <v>323</v>
      </c>
      <c r="AU153" s="168" t="s">
        <v>88</v>
      </c>
      <c r="AV153" s="14" t="s">
        <v>190</v>
      </c>
      <c r="AW153" s="14" t="s">
        <v>35</v>
      </c>
      <c r="AX153" s="14" t="s">
        <v>79</v>
      </c>
      <c r="AY153" s="168" t="s">
        <v>317</v>
      </c>
    </row>
    <row r="154" spans="2:51" s="13" customFormat="1" ht="11.25">
      <c r="B154" s="160"/>
      <c r="D154" s="154" t="s">
        <v>323</v>
      </c>
      <c r="E154" s="161" t="s">
        <v>1</v>
      </c>
      <c r="F154" s="162" t="s">
        <v>1942</v>
      </c>
      <c r="H154" s="163">
        <v>2.8</v>
      </c>
      <c r="I154" s="164"/>
      <c r="L154" s="160"/>
      <c r="M154" s="165"/>
      <c r="T154" s="166"/>
      <c r="AT154" s="161" t="s">
        <v>323</v>
      </c>
      <c r="AU154" s="161" t="s">
        <v>88</v>
      </c>
      <c r="AV154" s="13" t="s">
        <v>88</v>
      </c>
      <c r="AW154" s="13" t="s">
        <v>35</v>
      </c>
      <c r="AX154" s="13" t="s">
        <v>79</v>
      </c>
      <c r="AY154" s="161" t="s">
        <v>317</v>
      </c>
    </row>
    <row r="155" spans="2:51" s="14" customFormat="1" ht="11.25">
      <c r="B155" s="167"/>
      <c r="D155" s="154" t="s">
        <v>323</v>
      </c>
      <c r="E155" s="168" t="s">
        <v>1886</v>
      </c>
      <c r="F155" s="169" t="s">
        <v>333</v>
      </c>
      <c r="H155" s="170">
        <v>2.8</v>
      </c>
      <c r="I155" s="171"/>
      <c r="L155" s="167"/>
      <c r="M155" s="172"/>
      <c r="T155" s="173"/>
      <c r="AT155" s="168" t="s">
        <v>323</v>
      </c>
      <c r="AU155" s="168" t="s">
        <v>88</v>
      </c>
      <c r="AV155" s="14" t="s">
        <v>190</v>
      </c>
      <c r="AW155" s="14" t="s">
        <v>35</v>
      </c>
      <c r="AX155" s="14" t="s">
        <v>79</v>
      </c>
      <c r="AY155" s="168" t="s">
        <v>317</v>
      </c>
    </row>
    <row r="156" spans="2:51" s="13" customFormat="1" ht="11.25">
      <c r="B156" s="160"/>
      <c r="D156" s="154" t="s">
        <v>323</v>
      </c>
      <c r="E156" s="161" t="s">
        <v>1</v>
      </c>
      <c r="F156" s="162" t="s">
        <v>1943</v>
      </c>
      <c r="H156" s="163">
        <v>0.6</v>
      </c>
      <c r="I156" s="164"/>
      <c r="L156" s="160"/>
      <c r="M156" s="165"/>
      <c r="T156" s="166"/>
      <c r="AT156" s="161" t="s">
        <v>323</v>
      </c>
      <c r="AU156" s="161" t="s">
        <v>88</v>
      </c>
      <c r="AV156" s="13" t="s">
        <v>88</v>
      </c>
      <c r="AW156" s="13" t="s">
        <v>35</v>
      </c>
      <c r="AX156" s="13" t="s">
        <v>79</v>
      </c>
      <c r="AY156" s="161" t="s">
        <v>317</v>
      </c>
    </row>
    <row r="157" spans="2:51" s="14" customFormat="1" ht="11.25">
      <c r="B157" s="167"/>
      <c r="D157" s="154" t="s">
        <v>323</v>
      </c>
      <c r="E157" s="168" t="s">
        <v>1899</v>
      </c>
      <c r="F157" s="169" t="s">
        <v>333</v>
      </c>
      <c r="H157" s="170">
        <v>0.6</v>
      </c>
      <c r="I157" s="171"/>
      <c r="L157" s="167"/>
      <c r="M157" s="172"/>
      <c r="T157" s="173"/>
      <c r="AT157" s="168" t="s">
        <v>323</v>
      </c>
      <c r="AU157" s="168" t="s">
        <v>88</v>
      </c>
      <c r="AV157" s="14" t="s">
        <v>190</v>
      </c>
      <c r="AW157" s="14" t="s">
        <v>35</v>
      </c>
      <c r="AX157" s="14" t="s">
        <v>79</v>
      </c>
      <c r="AY157" s="168" t="s">
        <v>317</v>
      </c>
    </row>
    <row r="158" spans="2:51" s="13" customFormat="1" ht="11.25">
      <c r="B158" s="160"/>
      <c r="D158" s="154" t="s">
        <v>323</v>
      </c>
      <c r="E158" s="161" t="s">
        <v>1</v>
      </c>
      <c r="F158" s="162" t="s">
        <v>1944</v>
      </c>
      <c r="H158" s="163">
        <v>2</v>
      </c>
      <c r="I158" s="164"/>
      <c r="L158" s="160"/>
      <c r="M158" s="165"/>
      <c r="T158" s="166"/>
      <c r="AT158" s="161" t="s">
        <v>323</v>
      </c>
      <c r="AU158" s="161" t="s">
        <v>88</v>
      </c>
      <c r="AV158" s="13" t="s">
        <v>88</v>
      </c>
      <c r="AW158" s="13" t="s">
        <v>35</v>
      </c>
      <c r="AX158" s="13" t="s">
        <v>79</v>
      </c>
      <c r="AY158" s="161" t="s">
        <v>317</v>
      </c>
    </row>
    <row r="159" spans="2:51" s="14" customFormat="1" ht="11.25">
      <c r="B159" s="167"/>
      <c r="D159" s="154" t="s">
        <v>323</v>
      </c>
      <c r="E159" s="168" t="s">
        <v>1902</v>
      </c>
      <c r="F159" s="169" t="s">
        <v>333</v>
      </c>
      <c r="H159" s="170">
        <v>2</v>
      </c>
      <c r="I159" s="171"/>
      <c r="L159" s="167"/>
      <c r="M159" s="172"/>
      <c r="T159" s="173"/>
      <c r="AT159" s="168" t="s">
        <v>323</v>
      </c>
      <c r="AU159" s="168" t="s">
        <v>88</v>
      </c>
      <c r="AV159" s="14" t="s">
        <v>190</v>
      </c>
      <c r="AW159" s="14" t="s">
        <v>35</v>
      </c>
      <c r="AX159" s="14" t="s">
        <v>79</v>
      </c>
      <c r="AY159" s="168" t="s">
        <v>317</v>
      </c>
    </row>
    <row r="160" spans="2:51" s="15" customFormat="1" ht="11.25">
      <c r="B160" s="174"/>
      <c r="D160" s="154" t="s">
        <v>323</v>
      </c>
      <c r="E160" s="175" t="s">
        <v>1</v>
      </c>
      <c r="F160" s="176" t="s">
        <v>334</v>
      </c>
      <c r="H160" s="177">
        <v>10.2</v>
      </c>
      <c r="I160" s="178"/>
      <c r="L160" s="174"/>
      <c r="M160" s="179"/>
      <c r="T160" s="180"/>
      <c r="AT160" s="175" t="s">
        <v>323</v>
      </c>
      <c r="AU160" s="175" t="s">
        <v>88</v>
      </c>
      <c r="AV160" s="15" t="s">
        <v>219</v>
      </c>
      <c r="AW160" s="15" t="s">
        <v>35</v>
      </c>
      <c r="AX160" s="15" t="s">
        <v>79</v>
      </c>
      <c r="AY160" s="175" t="s">
        <v>317</v>
      </c>
    </row>
    <row r="161" spans="2:51" s="12" customFormat="1" ht="11.25">
      <c r="B161" s="153"/>
      <c r="D161" s="154" t="s">
        <v>323</v>
      </c>
      <c r="E161" s="155" t="s">
        <v>1</v>
      </c>
      <c r="F161" s="156" t="s">
        <v>583</v>
      </c>
      <c r="H161" s="155" t="s">
        <v>1</v>
      </c>
      <c r="I161" s="157"/>
      <c r="L161" s="153"/>
      <c r="M161" s="158"/>
      <c r="T161" s="159"/>
      <c r="AT161" s="155" t="s">
        <v>323</v>
      </c>
      <c r="AU161" s="155" t="s">
        <v>88</v>
      </c>
      <c r="AV161" s="12" t="s">
        <v>21</v>
      </c>
      <c r="AW161" s="12" t="s">
        <v>35</v>
      </c>
      <c r="AX161" s="12" t="s">
        <v>79</v>
      </c>
      <c r="AY161" s="155" t="s">
        <v>317</v>
      </c>
    </row>
    <row r="162" spans="2:51" s="13" customFormat="1" ht="11.25">
      <c r="B162" s="160"/>
      <c r="D162" s="154" t="s">
        <v>323</v>
      </c>
      <c r="E162" s="161" t="s">
        <v>1</v>
      </c>
      <c r="F162" s="162" t="s">
        <v>1945</v>
      </c>
      <c r="H162" s="163">
        <v>76.8</v>
      </c>
      <c r="I162" s="164"/>
      <c r="L162" s="160"/>
      <c r="M162" s="165"/>
      <c r="T162" s="166"/>
      <c r="AT162" s="161" t="s">
        <v>323</v>
      </c>
      <c r="AU162" s="161" t="s">
        <v>88</v>
      </c>
      <c r="AV162" s="13" t="s">
        <v>88</v>
      </c>
      <c r="AW162" s="13" t="s">
        <v>35</v>
      </c>
      <c r="AX162" s="13" t="s">
        <v>79</v>
      </c>
      <c r="AY162" s="161" t="s">
        <v>317</v>
      </c>
    </row>
    <row r="163" spans="2:51" s="12" customFormat="1" ht="11.25">
      <c r="B163" s="153"/>
      <c r="D163" s="154" t="s">
        <v>323</v>
      </c>
      <c r="E163" s="155" t="s">
        <v>1</v>
      </c>
      <c r="F163" s="156" t="s">
        <v>481</v>
      </c>
      <c r="H163" s="155" t="s">
        <v>1</v>
      </c>
      <c r="I163" s="157"/>
      <c r="L163" s="153"/>
      <c r="M163" s="158"/>
      <c r="T163" s="159"/>
      <c r="AT163" s="155" t="s">
        <v>323</v>
      </c>
      <c r="AU163" s="155" t="s">
        <v>88</v>
      </c>
      <c r="AV163" s="12" t="s">
        <v>21</v>
      </c>
      <c r="AW163" s="12" t="s">
        <v>35</v>
      </c>
      <c r="AX163" s="12" t="s">
        <v>79</v>
      </c>
      <c r="AY163" s="155" t="s">
        <v>317</v>
      </c>
    </row>
    <row r="164" spans="2:51" s="13" customFormat="1" ht="11.25">
      <c r="B164" s="160"/>
      <c r="D164" s="154" t="s">
        <v>323</v>
      </c>
      <c r="E164" s="161" t="s">
        <v>1</v>
      </c>
      <c r="F164" s="162" t="s">
        <v>1946</v>
      </c>
      <c r="H164" s="163">
        <v>-1.6</v>
      </c>
      <c r="I164" s="164"/>
      <c r="L164" s="160"/>
      <c r="M164" s="165"/>
      <c r="T164" s="166"/>
      <c r="AT164" s="161" t="s">
        <v>323</v>
      </c>
      <c r="AU164" s="161" t="s">
        <v>88</v>
      </c>
      <c r="AV164" s="13" t="s">
        <v>88</v>
      </c>
      <c r="AW164" s="13" t="s">
        <v>35</v>
      </c>
      <c r="AX164" s="13" t="s">
        <v>79</v>
      </c>
      <c r="AY164" s="161" t="s">
        <v>317</v>
      </c>
    </row>
    <row r="165" spans="2:51" s="15" customFormat="1" ht="11.25">
      <c r="B165" s="174"/>
      <c r="D165" s="154" t="s">
        <v>323</v>
      </c>
      <c r="E165" s="175" t="s">
        <v>1842</v>
      </c>
      <c r="F165" s="176" t="s">
        <v>334</v>
      </c>
      <c r="H165" s="177">
        <v>75.2</v>
      </c>
      <c r="I165" s="178"/>
      <c r="L165" s="174"/>
      <c r="M165" s="179"/>
      <c r="T165" s="180"/>
      <c r="AT165" s="175" t="s">
        <v>323</v>
      </c>
      <c r="AU165" s="175" t="s">
        <v>88</v>
      </c>
      <c r="AV165" s="15" t="s">
        <v>219</v>
      </c>
      <c r="AW165" s="15" t="s">
        <v>35</v>
      </c>
      <c r="AX165" s="15" t="s">
        <v>79</v>
      </c>
      <c r="AY165" s="175" t="s">
        <v>317</v>
      </c>
    </row>
    <row r="166" spans="2:51" s="12" customFormat="1" ht="11.25">
      <c r="B166" s="153"/>
      <c r="D166" s="154" t="s">
        <v>323</v>
      </c>
      <c r="E166" s="155" t="s">
        <v>1</v>
      </c>
      <c r="F166" s="156" t="s">
        <v>1947</v>
      </c>
      <c r="H166" s="155" t="s">
        <v>1</v>
      </c>
      <c r="I166" s="157"/>
      <c r="L166" s="153"/>
      <c r="M166" s="158"/>
      <c r="T166" s="159"/>
      <c r="AT166" s="155" t="s">
        <v>323</v>
      </c>
      <c r="AU166" s="155" t="s">
        <v>88</v>
      </c>
      <c r="AV166" s="12" t="s">
        <v>21</v>
      </c>
      <c r="AW166" s="12" t="s">
        <v>35</v>
      </c>
      <c r="AX166" s="12" t="s">
        <v>79</v>
      </c>
      <c r="AY166" s="155" t="s">
        <v>317</v>
      </c>
    </row>
    <row r="167" spans="2:51" s="13" customFormat="1" ht="11.25">
      <c r="B167" s="160"/>
      <c r="D167" s="154" t="s">
        <v>323</v>
      </c>
      <c r="E167" s="161" t="s">
        <v>1</v>
      </c>
      <c r="F167" s="162" t="s">
        <v>1948</v>
      </c>
      <c r="H167" s="163">
        <v>14.288</v>
      </c>
      <c r="I167" s="164"/>
      <c r="L167" s="160"/>
      <c r="M167" s="165"/>
      <c r="T167" s="166"/>
      <c r="AT167" s="161" t="s">
        <v>323</v>
      </c>
      <c r="AU167" s="161" t="s">
        <v>88</v>
      </c>
      <c r="AV167" s="13" t="s">
        <v>88</v>
      </c>
      <c r="AW167" s="13" t="s">
        <v>35</v>
      </c>
      <c r="AX167" s="13" t="s">
        <v>79</v>
      </c>
      <c r="AY167" s="161" t="s">
        <v>317</v>
      </c>
    </row>
    <row r="168" spans="2:51" s="14" customFormat="1" ht="11.25">
      <c r="B168" s="167"/>
      <c r="D168" s="154" t="s">
        <v>323</v>
      </c>
      <c r="E168" s="168" t="s">
        <v>1845</v>
      </c>
      <c r="F168" s="169" t="s">
        <v>333</v>
      </c>
      <c r="H168" s="170">
        <v>14.288</v>
      </c>
      <c r="I168" s="171"/>
      <c r="L168" s="167"/>
      <c r="M168" s="172"/>
      <c r="T168" s="173"/>
      <c r="AT168" s="168" t="s">
        <v>323</v>
      </c>
      <c r="AU168" s="168" t="s">
        <v>88</v>
      </c>
      <c r="AV168" s="14" t="s">
        <v>190</v>
      </c>
      <c r="AW168" s="14" t="s">
        <v>35</v>
      </c>
      <c r="AX168" s="14" t="s">
        <v>21</v>
      </c>
      <c r="AY168" s="168" t="s">
        <v>317</v>
      </c>
    </row>
    <row r="169" spans="2:65" s="1" customFormat="1" ht="33" customHeight="1">
      <c r="B169" s="32"/>
      <c r="C169" s="139" t="s">
        <v>26</v>
      </c>
      <c r="D169" s="139" t="s">
        <v>319</v>
      </c>
      <c r="E169" s="140" t="s">
        <v>1949</v>
      </c>
      <c r="F169" s="141" t="s">
        <v>1950</v>
      </c>
      <c r="G169" s="142" t="s">
        <v>107</v>
      </c>
      <c r="H169" s="143">
        <v>15.792</v>
      </c>
      <c r="I169" s="144"/>
      <c r="J169" s="145">
        <f>ROUND(I169*H169,1)</f>
        <v>0</v>
      </c>
      <c r="K169" s="146"/>
      <c r="L169" s="32"/>
      <c r="M169" s="147" t="s">
        <v>1</v>
      </c>
      <c r="N169" s="148" t="s">
        <v>44</v>
      </c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AR169" s="151" t="s">
        <v>219</v>
      </c>
      <c r="AT169" s="151" t="s">
        <v>319</v>
      </c>
      <c r="AU169" s="151" t="s">
        <v>88</v>
      </c>
      <c r="AY169" s="17" t="s">
        <v>317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7" t="s">
        <v>21</v>
      </c>
      <c r="BK169" s="152">
        <f>ROUND(I169*H169,1)</f>
        <v>0</v>
      </c>
      <c r="BL169" s="17" t="s">
        <v>219</v>
      </c>
      <c r="BM169" s="151" t="s">
        <v>1951</v>
      </c>
    </row>
    <row r="170" spans="2:51" s="12" customFormat="1" ht="11.25">
      <c r="B170" s="153"/>
      <c r="D170" s="154" t="s">
        <v>323</v>
      </c>
      <c r="E170" s="155" t="s">
        <v>1</v>
      </c>
      <c r="F170" s="156" t="s">
        <v>1952</v>
      </c>
      <c r="H170" s="155" t="s">
        <v>1</v>
      </c>
      <c r="I170" s="157"/>
      <c r="L170" s="153"/>
      <c r="M170" s="158"/>
      <c r="T170" s="159"/>
      <c r="AT170" s="155" t="s">
        <v>323</v>
      </c>
      <c r="AU170" s="155" t="s">
        <v>88</v>
      </c>
      <c r="AV170" s="12" t="s">
        <v>21</v>
      </c>
      <c r="AW170" s="12" t="s">
        <v>35</v>
      </c>
      <c r="AX170" s="12" t="s">
        <v>79</v>
      </c>
      <c r="AY170" s="155" t="s">
        <v>317</v>
      </c>
    </row>
    <row r="171" spans="2:51" s="13" customFormat="1" ht="11.25">
      <c r="B171" s="160"/>
      <c r="D171" s="154" t="s">
        <v>323</v>
      </c>
      <c r="E171" s="161" t="s">
        <v>1</v>
      </c>
      <c r="F171" s="162" t="s">
        <v>1953</v>
      </c>
      <c r="H171" s="163">
        <v>15.792</v>
      </c>
      <c r="I171" s="164"/>
      <c r="L171" s="160"/>
      <c r="M171" s="165"/>
      <c r="T171" s="166"/>
      <c r="AT171" s="161" t="s">
        <v>323</v>
      </c>
      <c r="AU171" s="161" t="s">
        <v>88</v>
      </c>
      <c r="AV171" s="13" t="s">
        <v>88</v>
      </c>
      <c r="AW171" s="13" t="s">
        <v>35</v>
      </c>
      <c r="AX171" s="13" t="s">
        <v>79</v>
      </c>
      <c r="AY171" s="161" t="s">
        <v>317</v>
      </c>
    </row>
    <row r="172" spans="2:51" s="15" customFormat="1" ht="11.25">
      <c r="B172" s="174"/>
      <c r="D172" s="154" t="s">
        <v>323</v>
      </c>
      <c r="E172" s="175" t="s">
        <v>1847</v>
      </c>
      <c r="F172" s="176" t="s">
        <v>334</v>
      </c>
      <c r="H172" s="177">
        <v>15.792</v>
      </c>
      <c r="I172" s="178"/>
      <c r="L172" s="174"/>
      <c r="M172" s="179"/>
      <c r="T172" s="180"/>
      <c r="AT172" s="175" t="s">
        <v>323</v>
      </c>
      <c r="AU172" s="175" t="s">
        <v>88</v>
      </c>
      <c r="AV172" s="15" t="s">
        <v>219</v>
      </c>
      <c r="AW172" s="15" t="s">
        <v>35</v>
      </c>
      <c r="AX172" s="15" t="s">
        <v>21</v>
      </c>
      <c r="AY172" s="175" t="s">
        <v>317</v>
      </c>
    </row>
    <row r="173" spans="2:65" s="1" customFormat="1" ht="33" customHeight="1">
      <c r="B173" s="32"/>
      <c r="C173" s="139" t="s">
        <v>375</v>
      </c>
      <c r="D173" s="139" t="s">
        <v>319</v>
      </c>
      <c r="E173" s="140" t="s">
        <v>1954</v>
      </c>
      <c r="F173" s="141" t="s">
        <v>1955</v>
      </c>
      <c r="G173" s="142" t="s">
        <v>107</v>
      </c>
      <c r="H173" s="143">
        <v>22.56</v>
      </c>
      <c r="I173" s="144"/>
      <c r="J173" s="145">
        <f>ROUND(I173*H173,1)</f>
        <v>0</v>
      </c>
      <c r="K173" s="146"/>
      <c r="L173" s="32"/>
      <c r="M173" s="147" t="s">
        <v>1</v>
      </c>
      <c r="N173" s="148" t="s">
        <v>44</v>
      </c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AR173" s="151" t="s">
        <v>219</v>
      </c>
      <c r="AT173" s="151" t="s">
        <v>319</v>
      </c>
      <c r="AU173" s="151" t="s">
        <v>88</v>
      </c>
      <c r="AY173" s="17" t="s">
        <v>317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7" t="s">
        <v>21</v>
      </c>
      <c r="BK173" s="152">
        <f>ROUND(I173*H173,1)</f>
        <v>0</v>
      </c>
      <c r="BL173" s="17" t="s">
        <v>219</v>
      </c>
      <c r="BM173" s="151" t="s">
        <v>1956</v>
      </c>
    </row>
    <row r="174" spans="2:51" s="12" customFormat="1" ht="11.25">
      <c r="B174" s="153"/>
      <c r="D174" s="154" t="s">
        <v>323</v>
      </c>
      <c r="E174" s="155" t="s">
        <v>1</v>
      </c>
      <c r="F174" s="156" t="s">
        <v>1957</v>
      </c>
      <c r="H174" s="155" t="s">
        <v>1</v>
      </c>
      <c r="I174" s="157"/>
      <c r="L174" s="153"/>
      <c r="M174" s="158"/>
      <c r="T174" s="159"/>
      <c r="AT174" s="155" t="s">
        <v>323</v>
      </c>
      <c r="AU174" s="155" t="s">
        <v>88</v>
      </c>
      <c r="AV174" s="12" t="s">
        <v>21</v>
      </c>
      <c r="AW174" s="12" t="s">
        <v>35</v>
      </c>
      <c r="AX174" s="12" t="s">
        <v>79</v>
      </c>
      <c r="AY174" s="155" t="s">
        <v>317</v>
      </c>
    </row>
    <row r="175" spans="2:51" s="13" customFormat="1" ht="11.25">
      <c r="B175" s="160"/>
      <c r="D175" s="154" t="s">
        <v>323</v>
      </c>
      <c r="E175" s="161" t="s">
        <v>1</v>
      </c>
      <c r="F175" s="162" t="s">
        <v>1958</v>
      </c>
      <c r="H175" s="163">
        <v>22.56</v>
      </c>
      <c r="I175" s="164"/>
      <c r="L175" s="160"/>
      <c r="M175" s="165"/>
      <c r="T175" s="166"/>
      <c r="AT175" s="161" t="s">
        <v>323</v>
      </c>
      <c r="AU175" s="161" t="s">
        <v>88</v>
      </c>
      <c r="AV175" s="13" t="s">
        <v>88</v>
      </c>
      <c r="AW175" s="13" t="s">
        <v>35</v>
      </c>
      <c r="AX175" s="13" t="s">
        <v>79</v>
      </c>
      <c r="AY175" s="161" t="s">
        <v>317</v>
      </c>
    </row>
    <row r="176" spans="2:51" s="15" customFormat="1" ht="11.25">
      <c r="B176" s="174"/>
      <c r="D176" s="154" t="s">
        <v>323</v>
      </c>
      <c r="E176" s="175" t="s">
        <v>1849</v>
      </c>
      <c r="F176" s="176" t="s">
        <v>334</v>
      </c>
      <c r="H176" s="177">
        <v>22.56</v>
      </c>
      <c r="I176" s="178"/>
      <c r="L176" s="174"/>
      <c r="M176" s="179"/>
      <c r="T176" s="180"/>
      <c r="AT176" s="175" t="s">
        <v>323</v>
      </c>
      <c r="AU176" s="175" t="s">
        <v>88</v>
      </c>
      <c r="AV176" s="15" t="s">
        <v>219</v>
      </c>
      <c r="AW176" s="15" t="s">
        <v>35</v>
      </c>
      <c r="AX176" s="15" t="s">
        <v>21</v>
      </c>
      <c r="AY176" s="175" t="s">
        <v>317</v>
      </c>
    </row>
    <row r="177" spans="2:65" s="1" customFormat="1" ht="33" customHeight="1">
      <c r="B177" s="32"/>
      <c r="C177" s="139" t="s">
        <v>389</v>
      </c>
      <c r="D177" s="139" t="s">
        <v>319</v>
      </c>
      <c r="E177" s="140" t="s">
        <v>1959</v>
      </c>
      <c r="F177" s="141" t="s">
        <v>1960</v>
      </c>
      <c r="G177" s="142" t="s">
        <v>107</v>
      </c>
      <c r="H177" s="143">
        <v>22.56</v>
      </c>
      <c r="I177" s="144"/>
      <c r="J177" s="145">
        <f>ROUND(I177*H177,1)</f>
        <v>0</v>
      </c>
      <c r="K177" s="146"/>
      <c r="L177" s="32"/>
      <c r="M177" s="147" t="s">
        <v>1</v>
      </c>
      <c r="N177" s="148" t="s">
        <v>44</v>
      </c>
      <c r="P177" s="149">
        <f>O177*H177</f>
        <v>0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AR177" s="151" t="s">
        <v>219</v>
      </c>
      <c r="AT177" s="151" t="s">
        <v>319</v>
      </c>
      <c r="AU177" s="151" t="s">
        <v>88</v>
      </c>
      <c r="AY177" s="17" t="s">
        <v>317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7" t="s">
        <v>21</v>
      </c>
      <c r="BK177" s="152">
        <f>ROUND(I177*H177,1)</f>
        <v>0</v>
      </c>
      <c r="BL177" s="17" t="s">
        <v>219</v>
      </c>
      <c r="BM177" s="151" t="s">
        <v>1961</v>
      </c>
    </row>
    <row r="178" spans="2:51" s="12" customFormat="1" ht="11.25">
      <c r="B178" s="153"/>
      <c r="D178" s="154" t="s">
        <v>323</v>
      </c>
      <c r="E178" s="155" t="s">
        <v>1</v>
      </c>
      <c r="F178" s="156" t="s">
        <v>1957</v>
      </c>
      <c r="H178" s="155" t="s">
        <v>1</v>
      </c>
      <c r="I178" s="157"/>
      <c r="L178" s="153"/>
      <c r="M178" s="158"/>
      <c r="T178" s="159"/>
      <c r="AT178" s="155" t="s">
        <v>323</v>
      </c>
      <c r="AU178" s="155" t="s">
        <v>88</v>
      </c>
      <c r="AV178" s="12" t="s">
        <v>21</v>
      </c>
      <c r="AW178" s="12" t="s">
        <v>35</v>
      </c>
      <c r="AX178" s="12" t="s">
        <v>79</v>
      </c>
      <c r="AY178" s="155" t="s">
        <v>317</v>
      </c>
    </row>
    <row r="179" spans="2:51" s="13" customFormat="1" ht="11.25">
      <c r="B179" s="160"/>
      <c r="D179" s="154" t="s">
        <v>323</v>
      </c>
      <c r="E179" s="161" t="s">
        <v>1</v>
      </c>
      <c r="F179" s="162" t="s">
        <v>1958</v>
      </c>
      <c r="H179" s="163">
        <v>22.56</v>
      </c>
      <c r="I179" s="164"/>
      <c r="L179" s="160"/>
      <c r="M179" s="165"/>
      <c r="T179" s="166"/>
      <c r="AT179" s="161" t="s">
        <v>323</v>
      </c>
      <c r="AU179" s="161" t="s">
        <v>88</v>
      </c>
      <c r="AV179" s="13" t="s">
        <v>88</v>
      </c>
      <c r="AW179" s="13" t="s">
        <v>35</v>
      </c>
      <c r="AX179" s="13" t="s">
        <v>79</v>
      </c>
      <c r="AY179" s="161" t="s">
        <v>317</v>
      </c>
    </row>
    <row r="180" spans="2:51" s="15" customFormat="1" ht="11.25">
      <c r="B180" s="174"/>
      <c r="D180" s="154" t="s">
        <v>323</v>
      </c>
      <c r="E180" s="175" t="s">
        <v>1852</v>
      </c>
      <c r="F180" s="176" t="s">
        <v>334</v>
      </c>
      <c r="H180" s="177">
        <v>22.56</v>
      </c>
      <c r="I180" s="178"/>
      <c r="L180" s="174"/>
      <c r="M180" s="179"/>
      <c r="T180" s="180"/>
      <c r="AT180" s="175" t="s">
        <v>323</v>
      </c>
      <c r="AU180" s="175" t="s">
        <v>88</v>
      </c>
      <c r="AV180" s="15" t="s">
        <v>219</v>
      </c>
      <c r="AW180" s="15" t="s">
        <v>35</v>
      </c>
      <c r="AX180" s="15" t="s">
        <v>21</v>
      </c>
      <c r="AY180" s="175" t="s">
        <v>317</v>
      </c>
    </row>
    <row r="181" spans="2:65" s="1" customFormat="1" ht="21.75" customHeight="1">
      <c r="B181" s="32"/>
      <c r="C181" s="139" t="s">
        <v>252</v>
      </c>
      <c r="D181" s="139" t="s">
        <v>319</v>
      </c>
      <c r="E181" s="140" t="s">
        <v>1962</v>
      </c>
      <c r="F181" s="141" t="s">
        <v>1963</v>
      </c>
      <c r="G181" s="142" t="s">
        <v>154</v>
      </c>
      <c r="H181" s="143">
        <v>54.4</v>
      </c>
      <c r="I181" s="144"/>
      <c r="J181" s="145">
        <f>ROUND(I181*H181,1)</f>
        <v>0</v>
      </c>
      <c r="K181" s="146"/>
      <c r="L181" s="32"/>
      <c r="M181" s="147" t="s">
        <v>1</v>
      </c>
      <c r="N181" s="148" t="s">
        <v>44</v>
      </c>
      <c r="P181" s="149">
        <f>O181*H181</f>
        <v>0</v>
      </c>
      <c r="Q181" s="149">
        <v>0.01169</v>
      </c>
      <c r="R181" s="149">
        <f>Q181*H181</f>
        <v>0.6359360000000001</v>
      </c>
      <c r="S181" s="149">
        <v>0</v>
      </c>
      <c r="T181" s="150">
        <f>S181*H181</f>
        <v>0</v>
      </c>
      <c r="AR181" s="151" t="s">
        <v>219</v>
      </c>
      <c r="AT181" s="151" t="s">
        <v>319</v>
      </c>
      <c r="AU181" s="151" t="s">
        <v>88</v>
      </c>
      <c r="AY181" s="17" t="s">
        <v>317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7" t="s">
        <v>21</v>
      </c>
      <c r="BK181" s="152">
        <f>ROUND(I181*H181,1)</f>
        <v>0</v>
      </c>
      <c r="BL181" s="17" t="s">
        <v>219</v>
      </c>
      <c r="BM181" s="151" t="s">
        <v>1964</v>
      </c>
    </row>
    <row r="182" spans="2:51" s="12" customFormat="1" ht="11.25">
      <c r="B182" s="153"/>
      <c r="D182" s="154" t="s">
        <v>323</v>
      </c>
      <c r="E182" s="155" t="s">
        <v>1</v>
      </c>
      <c r="F182" s="156" t="s">
        <v>347</v>
      </c>
      <c r="H182" s="155" t="s">
        <v>1</v>
      </c>
      <c r="I182" s="157"/>
      <c r="L182" s="153"/>
      <c r="M182" s="158"/>
      <c r="T182" s="159"/>
      <c r="AT182" s="155" t="s">
        <v>323</v>
      </c>
      <c r="AU182" s="155" t="s">
        <v>88</v>
      </c>
      <c r="AV182" s="12" t="s">
        <v>21</v>
      </c>
      <c r="AW182" s="12" t="s">
        <v>35</v>
      </c>
      <c r="AX182" s="12" t="s">
        <v>79</v>
      </c>
      <c r="AY182" s="155" t="s">
        <v>317</v>
      </c>
    </row>
    <row r="183" spans="2:51" s="13" customFormat="1" ht="11.25">
      <c r="B183" s="160"/>
      <c r="D183" s="154" t="s">
        <v>323</v>
      </c>
      <c r="E183" s="161" t="s">
        <v>1</v>
      </c>
      <c r="F183" s="162" t="s">
        <v>1965</v>
      </c>
      <c r="H183" s="163">
        <v>76.8</v>
      </c>
      <c r="I183" s="164"/>
      <c r="L183" s="160"/>
      <c r="M183" s="165"/>
      <c r="T183" s="166"/>
      <c r="AT183" s="161" t="s">
        <v>323</v>
      </c>
      <c r="AU183" s="161" t="s">
        <v>88</v>
      </c>
      <c r="AV183" s="13" t="s">
        <v>88</v>
      </c>
      <c r="AW183" s="13" t="s">
        <v>35</v>
      </c>
      <c r="AX183" s="13" t="s">
        <v>79</v>
      </c>
      <c r="AY183" s="161" t="s">
        <v>317</v>
      </c>
    </row>
    <row r="184" spans="2:51" s="12" customFormat="1" ht="11.25">
      <c r="B184" s="153"/>
      <c r="D184" s="154" t="s">
        <v>323</v>
      </c>
      <c r="E184" s="155" t="s">
        <v>1</v>
      </c>
      <c r="F184" s="156" t="s">
        <v>1966</v>
      </c>
      <c r="H184" s="155" t="s">
        <v>1</v>
      </c>
      <c r="I184" s="157"/>
      <c r="L184" s="153"/>
      <c r="M184" s="158"/>
      <c r="T184" s="159"/>
      <c r="AT184" s="155" t="s">
        <v>323</v>
      </c>
      <c r="AU184" s="155" t="s">
        <v>88</v>
      </c>
      <c r="AV184" s="12" t="s">
        <v>21</v>
      </c>
      <c r="AW184" s="12" t="s">
        <v>35</v>
      </c>
      <c r="AX184" s="12" t="s">
        <v>79</v>
      </c>
      <c r="AY184" s="155" t="s">
        <v>317</v>
      </c>
    </row>
    <row r="185" spans="2:51" s="13" customFormat="1" ht="11.25">
      <c r="B185" s="160"/>
      <c r="D185" s="154" t="s">
        <v>323</v>
      </c>
      <c r="E185" s="161" t="s">
        <v>1</v>
      </c>
      <c r="F185" s="162" t="s">
        <v>1967</v>
      </c>
      <c r="H185" s="163">
        <v>-22.4</v>
      </c>
      <c r="I185" s="164"/>
      <c r="L185" s="160"/>
      <c r="M185" s="165"/>
      <c r="T185" s="166"/>
      <c r="AT185" s="161" t="s">
        <v>323</v>
      </c>
      <c r="AU185" s="161" t="s">
        <v>88</v>
      </c>
      <c r="AV185" s="13" t="s">
        <v>88</v>
      </c>
      <c r="AW185" s="13" t="s">
        <v>35</v>
      </c>
      <c r="AX185" s="13" t="s">
        <v>79</v>
      </c>
      <c r="AY185" s="161" t="s">
        <v>317</v>
      </c>
    </row>
    <row r="186" spans="2:51" s="15" customFormat="1" ht="11.25">
      <c r="B186" s="174"/>
      <c r="D186" s="154" t="s">
        <v>323</v>
      </c>
      <c r="E186" s="175" t="s">
        <v>1871</v>
      </c>
      <c r="F186" s="176" t="s">
        <v>334</v>
      </c>
      <c r="H186" s="177">
        <v>54.4</v>
      </c>
      <c r="I186" s="178"/>
      <c r="L186" s="174"/>
      <c r="M186" s="179"/>
      <c r="T186" s="180"/>
      <c r="AT186" s="175" t="s">
        <v>323</v>
      </c>
      <c r="AU186" s="175" t="s">
        <v>88</v>
      </c>
      <c r="AV186" s="15" t="s">
        <v>219</v>
      </c>
      <c r="AW186" s="15" t="s">
        <v>35</v>
      </c>
      <c r="AX186" s="15" t="s">
        <v>21</v>
      </c>
      <c r="AY186" s="175" t="s">
        <v>317</v>
      </c>
    </row>
    <row r="187" spans="2:65" s="1" customFormat="1" ht="16.5" customHeight="1">
      <c r="B187" s="32"/>
      <c r="C187" s="139" t="s">
        <v>408</v>
      </c>
      <c r="D187" s="139" t="s">
        <v>319</v>
      </c>
      <c r="E187" s="140" t="s">
        <v>1968</v>
      </c>
      <c r="F187" s="141" t="s">
        <v>1969</v>
      </c>
      <c r="G187" s="142" t="s">
        <v>154</v>
      </c>
      <c r="H187" s="143">
        <v>54.4</v>
      </c>
      <c r="I187" s="144"/>
      <c r="J187" s="145">
        <f>ROUND(I187*H187,1)</f>
        <v>0</v>
      </c>
      <c r="K187" s="146"/>
      <c r="L187" s="32"/>
      <c r="M187" s="147" t="s">
        <v>1</v>
      </c>
      <c r="N187" s="148" t="s">
        <v>44</v>
      </c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AR187" s="151" t="s">
        <v>219</v>
      </c>
      <c r="AT187" s="151" t="s">
        <v>319</v>
      </c>
      <c r="AU187" s="151" t="s">
        <v>88</v>
      </c>
      <c r="AY187" s="17" t="s">
        <v>317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7" t="s">
        <v>21</v>
      </c>
      <c r="BK187" s="152">
        <f>ROUND(I187*H187,1)</f>
        <v>0</v>
      </c>
      <c r="BL187" s="17" t="s">
        <v>219</v>
      </c>
      <c r="BM187" s="151" t="s">
        <v>1970</v>
      </c>
    </row>
    <row r="188" spans="2:51" s="13" customFormat="1" ht="11.25">
      <c r="B188" s="160"/>
      <c r="D188" s="154" t="s">
        <v>323</v>
      </c>
      <c r="E188" s="161" t="s">
        <v>1</v>
      </c>
      <c r="F188" s="162" t="s">
        <v>1871</v>
      </c>
      <c r="H188" s="163">
        <v>54.4</v>
      </c>
      <c r="I188" s="164"/>
      <c r="L188" s="160"/>
      <c r="M188" s="165"/>
      <c r="T188" s="166"/>
      <c r="AT188" s="161" t="s">
        <v>323</v>
      </c>
      <c r="AU188" s="161" t="s">
        <v>88</v>
      </c>
      <c r="AV188" s="13" t="s">
        <v>88</v>
      </c>
      <c r="AW188" s="13" t="s">
        <v>35</v>
      </c>
      <c r="AX188" s="13" t="s">
        <v>79</v>
      </c>
      <c r="AY188" s="161" t="s">
        <v>317</v>
      </c>
    </row>
    <row r="189" spans="2:51" s="15" customFormat="1" ht="11.25">
      <c r="B189" s="174"/>
      <c r="D189" s="154" t="s">
        <v>323</v>
      </c>
      <c r="E189" s="175" t="s">
        <v>1</v>
      </c>
      <c r="F189" s="176" t="s">
        <v>334</v>
      </c>
      <c r="H189" s="177">
        <v>54.4</v>
      </c>
      <c r="I189" s="178"/>
      <c r="L189" s="174"/>
      <c r="M189" s="179"/>
      <c r="T189" s="180"/>
      <c r="AT189" s="175" t="s">
        <v>323</v>
      </c>
      <c r="AU189" s="175" t="s">
        <v>88</v>
      </c>
      <c r="AV189" s="15" t="s">
        <v>219</v>
      </c>
      <c r="AW189" s="15" t="s">
        <v>35</v>
      </c>
      <c r="AX189" s="15" t="s">
        <v>21</v>
      </c>
      <c r="AY189" s="175" t="s">
        <v>317</v>
      </c>
    </row>
    <row r="190" spans="2:65" s="1" customFormat="1" ht="24.2" customHeight="1">
      <c r="B190" s="32"/>
      <c r="C190" s="139" t="s">
        <v>216</v>
      </c>
      <c r="D190" s="139" t="s">
        <v>319</v>
      </c>
      <c r="E190" s="140" t="s">
        <v>1971</v>
      </c>
      <c r="F190" s="141" t="s">
        <v>1972</v>
      </c>
      <c r="G190" s="142" t="s">
        <v>1876</v>
      </c>
      <c r="H190" s="143">
        <v>2376</v>
      </c>
      <c r="I190" s="144"/>
      <c r="J190" s="145">
        <f>ROUND(I190*H190,1)</f>
        <v>0</v>
      </c>
      <c r="K190" s="146"/>
      <c r="L190" s="32"/>
      <c r="M190" s="147" t="s">
        <v>1</v>
      </c>
      <c r="N190" s="148" t="s">
        <v>44</v>
      </c>
      <c r="P190" s="149">
        <f>O190*H190</f>
        <v>0</v>
      </c>
      <c r="Q190" s="149">
        <v>0.00026</v>
      </c>
      <c r="R190" s="149">
        <f>Q190*H190</f>
        <v>0.61776</v>
      </c>
      <c r="S190" s="149">
        <v>0</v>
      </c>
      <c r="T190" s="150">
        <f>S190*H190</f>
        <v>0</v>
      </c>
      <c r="AR190" s="151" t="s">
        <v>219</v>
      </c>
      <c r="AT190" s="151" t="s">
        <v>319</v>
      </c>
      <c r="AU190" s="151" t="s">
        <v>88</v>
      </c>
      <c r="AY190" s="17" t="s">
        <v>317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7" t="s">
        <v>21</v>
      </c>
      <c r="BK190" s="152">
        <f>ROUND(I190*H190,1)</f>
        <v>0</v>
      </c>
      <c r="BL190" s="17" t="s">
        <v>219</v>
      </c>
      <c r="BM190" s="151" t="s">
        <v>1973</v>
      </c>
    </row>
    <row r="191" spans="2:51" s="12" customFormat="1" ht="11.25">
      <c r="B191" s="153"/>
      <c r="D191" s="154" t="s">
        <v>323</v>
      </c>
      <c r="E191" s="155" t="s">
        <v>1</v>
      </c>
      <c r="F191" s="156" t="s">
        <v>1974</v>
      </c>
      <c r="H191" s="155" t="s">
        <v>1</v>
      </c>
      <c r="I191" s="157"/>
      <c r="L191" s="153"/>
      <c r="M191" s="158"/>
      <c r="T191" s="159"/>
      <c r="AT191" s="155" t="s">
        <v>323</v>
      </c>
      <c r="AU191" s="155" t="s">
        <v>88</v>
      </c>
      <c r="AV191" s="12" t="s">
        <v>21</v>
      </c>
      <c r="AW191" s="12" t="s">
        <v>35</v>
      </c>
      <c r="AX191" s="12" t="s">
        <v>79</v>
      </c>
      <c r="AY191" s="155" t="s">
        <v>317</v>
      </c>
    </row>
    <row r="192" spans="2:51" s="13" customFormat="1" ht="11.25">
      <c r="B192" s="160"/>
      <c r="D192" s="154" t="s">
        <v>323</v>
      </c>
      <c r="E192" s="161" t="s">
        <v>1</v>
      </c>
      <c r="F192" s="162" t="s">
        <v>1975</v>
      </c>
      <c r="H192" s="163">
        <v>2376</v>
      </c>
      <c r="I192" s="164"/>
      <c r="L192" s="160"/>
      <c r="M192" s="165"/>
      <c r="T192" s="166"/>
      <c r="AT192" s="161" t="s">
        <v>323</v>
      </c>
      <c r="AU192" s="161" t="s">
        <v>88</v>
      </c>
      <c r="AV192" s="13" t="s">
        <v>88</v>
      </c>
      <c r="AW192" s="13" t="s">
        <v>35</v>
      </c>
      <c r="AX192" s="13" t="s">
        <v>79</v>
      </c>
      <c r="AY192" s="161" t="s">
        <v>317</v>
      </c>
    </row>
    <row r="193" spans="2:51" s="15" customFormat="1" ht="11.25">
      <c r="B193" s="174"/>
      <c r="D193" s="154" t="s">
        <v>323</v>
      </c>
      <c r="E193" s="175" t="s">
        <v>1874</v>
      </c>
      <c r="F193" s="176" t="s">
        <v>334</v>
      </c>
      <c r="H193" s="177">
        <v>2376</v>
      </c>
      <c r="I193" s="178"/>
      <c r="L193" s="174"/>
      <c r="M193" s="179"/>
      <c r="T193" s="180"/>
      <c r="AT193" s="175" t="s">
        <v>323</v>
      </c>
      <c r="AU193" s="175" t="s">
        <v>88</v>
      </c>
      <c r="AV193" s="15" t="s">
        <v>219</v>
      </c>
      <c r="AW193" s="15" t="s">
        <v>35</v>
      </c>
      <c r="AX193" s="15" t="s">
        <v>21</v>
      </c>
      <c r="AY193" s="175" t="s">
        <v>317</v>
      </c>
    </row>
    <row r="194" spans="2:65" s="1" customFormat="1" ht="24.2" customHeight="1">
      <c r="B194" s="32"/>
      <c r="C194" s="139" t="s">
        <v>258</v>
      </c>
      <c r="D194" s="139" t="s">
        <v>319</v>
      </c>
      <c r="E194" s="140" t="s">
        <v>1976</v>
      </c>
      <c r="F194" s="141" t="s">
        <v>1977</v>
      </c>
      <c r="G194" s="142" t="s">
        <v>1876</v>
      </c>
      <c r="H194" s="143">
        <v>2376</v>
      </c>
      <c r="I194" s="144"/>
      <c r="J194" s="145">
        <f>ROUND(I194*H194,1)</f>
        <v>0</v>
      </c>
      <c r="K194" s="146"/>
      <c r="L194" s="32"/>
      <c r="M194" s="147" t="s">
        <v>1</v>
      </c>
      <c r="N194" s="148" t="s">
        <v>44</v>
      </c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AR194" s="151" t="s">
        <v>219</v>
      </c>
      <c r="AT194" s="151" t="s">
        <v>319</v>
      </c>
      <c r="AU194" s="151" t="s">
        <v>88</v>
      </c>
      <c r="AY194" s="17" t="s">
        <v>317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7" t="s">
        <v>21</v>
      </c>
      <c r="BK194" s="152">
        <f>ROUND(I194*H194,1)</f>
        <v>0</v>
      </c>
      <c r="BL194" s="17" t="s">
        <v>219</v>
      </c>
      <c r="BM194" s="151" t="s">
        <v>1978</v>
      </c>
    </row>
    <row r="195" spans="2:51" s="13" customFormat="1" ht="11.25">
      <c r="B195" s="160"/>
      <c r="D195" s="154" t="s">
        <v>323</v>
      </c>
      <c r="E195" s="161" t="s">
        <v>1</v>
      </c>
      <c r="F195" s="162" t="s">
        <v>1874</v>
      </c>
      <c r="H195" s="163">
        <v>2376</v>
      </c>
      <c r="I195" s="164"/>
      <c r="L195" s="160"/>
      <c r="M195" s="165"/>
      <c r="T195" s="166"/>
      <c r="AT195" s="161" t="s">
        <v>323</v>
      </c>
      <c r="AU195" s="161" t="s">
        <v>88</v>
      </c>
      <c r="AV195" s="13" t="s">
        <v>88</v>
      </c>
      <c r="AW195" s="13" t="s">
        <v>35</v>
      </c>
      <c r="AX195" s="13" t="s">
        <v>79</v>
      </c>
      <c r="AY195" s="161" t="s">
        <v>317</v>
      </c>
    </row>
    <row r="196" spans="2:51" s="15" customFormat="1" ht="11.25">
      <c r="B196" s="174"/>
      <c r="D196" s="154" t="s">
        <v>323</v>
      </c>
      <c r="E196" s="175" t="s">
        <v>1</v>
      </c>
      <c r="F196" s="176" t="s">
        <v>334</v>
      </c>
      <c r="H196" s="177">
        <v>2376</v>
      </c>
      <c r="I196" s="178"/>
      <c r="L196" s="174"/>
      <c r="M196" s="179"/>
      <c r="T196" s="180"/>
      <c r="AT196" s="175" t="s">
        <v>323</v>
      </c>
      <c r="AU196" s="175" t="s">
        <v>88</v>
      </c>
      <c r="AV196" s="15" t="s">
        <v>219</v>
      </c>
      <c r="AW196" s="15" t="s">
        <v>35</v>
      </c>
      <c r="AX196" s="15" t="s">
        <v>21</v>
      </c>
      <c r="AY196" s="175" t="s">
        <v>317</v>
      </c>
    </row>
    <row r="197" spans="2:65" s="1" customFormat="1" ht="33" customHeight="1">
      <c r="B197" s="32"/>
      <c r="C197" s="139" t="s">
        <v>422</v>
      </c>
      <c r="D197" s="139" t="s">
        <v>319</v>
      </c>
      <c r="E197" s="140" t="s">
        <v>1979</v>
      </c>
      <c r="F197" s="141" t="s">
        <v>1980</v>
      </c>
      <c r="G197" s="142" t="s">
        <v>107</v>
      </c>
      <c r="H197" s="143">
        <v>14.288</v>
      </c>
      <c r="I197" s="144"/>
      <c r="J197" s="145">
        <f>ROUND(I197*H197,1)</f>
        <v>0</v>
      </c>
      <c r="K197" s="146"/>
      <c r="L197" s="32"/>
      <c r="M197" s="147" t="s">
        <v>1</v>
      </c>
      <c r="N197" s="148" t="s">
        <v>44</v>
      </c>
      <c r="P197" s="149">
        <f>O197*H197</f>
        <v>0</v>
      </c>
      <c r="Q197" s="149">
        <v>0</v>
      </c>
      <c r="R197" s="149">
        <f>Q197*H197</f>
        <v>0</v>
      </c>
      <c r="S197" s="149">
        <v>0</v>
      </c>
      <c r="T197" s="150">
        <f>S197*H197</f>
        <v>0</v>
      </c>
      <c r="AR197" s="151" t="s">
        <v>219</v>
      </c>
      <c r="AT197" s="151" t="s">
        <v>319</v>
      </c>
      <c r="AU197" s="151" t="s">
        <v>88</v>
      </c>
      <c r="AY197" s="17" t="s">
        <v>317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7" t="s">
        <v>21</v>
      </c>
      <c r="BK197" s="152">
        <f>ROUND(I197*H197,1)</f>
        <v>0</v>
      </c>
      <c r="BL197" s="17" t="s">
        <v>219</v>
      </c>
      <c r="BM197" s="151" t="s">
        <v>1981</v>
      </c>
    </row>
    <row r="198" spans="2:51" s="12" customFormat="1" ht="11.25">
      <c r="B198" s="153"/>
      <c r="D198" s="154" t="s">
        <v>323</v>
      </c>
      <c r="E198" s="155" t="s">
        <v>1</v>
      </c>
      <c r="F198" s="156" t="s">
        <v>1982</v>
      </c>
      <c r="H198" s="155" t="s">
        <v>1</v>
      </c>
      <c r="I198" s="157"/>
      <c r="L198" s="153"/>
      <c r="M198" s="158"/>
      <c r="T198" s="159"/>
      <c r="AT198" s="155" t="s">
        <v>323</v>
      </c>
      <c r="AU198" s="155" t="s">
        <v>88</v>
      </c>
      <c r="AV198" s="12" t="s">
        <v>21</v>
      </c>
      <c r="AW198" s="12" t="s">
        <v>35</v>
      </c>
      <c r="AX198" s="12" t="s">
        <v>79</v>
      </c>
      <c r="AY198" s="155" t="s">
        <v>317</v>
      </c>
    </row>
    <row r="199" spans="2:51" s="13" customFormat="1" ht="11.25">
      <c r="B199" s="160"/>
      <c r="D199" s="154" t="s">
        <v>323</v>
      </c>
      <c r="E199" s="161" t="s">
        <v>1</v>
      </c>
      <c r="F199" s="162" t="s">
        <v>1983</v>
      </c>
      <c r="H199" s="163">
        <v>14.288</v>
      </c>
      <c r="I199" s="164"/>
      <c r="L199" s="160"/>
      <c r="M199" s="165"/>
      <c r="T199" s="166"/>
      <c r="AT199" s="161" t="s">
        <v>323</v>
      </c>
      <c r="AU199" s="161" t="s">
        <v>88</v>
      </c>
      <c r="AV199" s="13" t="s">
        <v>88</v>
      </c>
      <c r="AW199" s="13" t="s">
        <v>35</v>
      </c>
      <c r="AX199" s="13" t="s">
        <v>79</v>
      </c>
      <c r="AY199" s="161" t="s">
        <v>317</v>
      </c>
    </row>
    <row r="200" spans="2:51" s="15" customFormat="1" ht="11.25">
      <c r="B200" s="174"/>
      <c r="D200" s="154" t="s">
        <v>323</v>
      </c>
      <c r="E200" s="175" t="s">
        <v>1</v>
      </c>
      <c r="F200" s="176" t="s">
        <v>334</v>
      </c>
      <c r="H200" s="177">
        <v>14.288</v>
      </c>
      <c r="I200" s="178"/>
      <c r="L200" s="174"/>
      <c r="M200" s="179"/>
      <c r="T200" s="180"/>
      <c r="AT200" s="175" t="s">
        <v>323</v>
      </c>
      <c r="AU200" s="175" t="s">
        <v>88</v>
      </c>
      <c r="AV200" s="15" t="s">
        <v>219</v>
      </c>
      <c r="AW200" s="15" t="s">
        <v>35</v>
      </c>
      <c r="AX200" s="15" t="s">
        <v>21</v>
      </c>
      <c r="AY200" s="175" t="s">
        <v>317</v>
      </c>
    </row>
    <row r="201" spans="2:65" s="1" customFormat="1" ht="33" customHeight="1">
      <c r="B201" s="32"/>
      <c r="C201" s="139" t="s">
        <v>438</v>
      </c>
      <c r="D201" s="139" t="s">
        <v>319</v>
      </c>
      <c r="E201" s="140" t="s">
        <v>1984</v>
      </c>
      <c r="F201" s="141" t="s">
        <v>1985</v>
      </c>
      <c r="G201" s="142" t="s">
        <v>107</v>
      </c>
      <c r="H201" s="143">
        <v>38.352</v>
      </c>
      <c r="I201" s="144"/>
      <c r="J201" s="145">
        <f>ROUND(I201*H201,1)</f>
        <v>0</v>
      </c>
      <c r="K201" s="146"/>
      <c r="L201" s="32"/>
      <c r="M201" s="147" t="s">
        <v>1</v>
      </c>
      <c r="N201" s="148" t="s">
        <v>44</v>
      </c>
      <c r="P201" s="149">
        <f>O201*H201</f>
        <v>0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AR201" s="151" t="s">
        <v>219</v>
      </c>
      <c r="AT201" s="151" t="s">
        <v>319</v>
      </c>
      <c r="AU201" s="151" t="s">
        <v>88</v>
      </c>
      <c r="AY201" s="17" t="s">
        <v>317</v>
      </c>
      <c r="BE201" s="152">
        <f>IF(N201="základní",J201,0)</f>
        <v>0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7" t="s">
        <v>21</v>
      </c>
      <c r="BK201" s="152">
        <f>ROUND(I201*H201,1)</f>
        <v>0</v>
      </c>
      <c r="BL201" s="17" t="s">
        <v>219</v>
      </c>
      <c r="BM201" s="151" t="s">
        <v>1986</v>
      </c>
    </row>
    <row r="202" spans="2:51" s="12" customFormat="1" ht="11.25">
      <c r="B202" s="153"/>
      <c r="D202" s="154" t="s">
        <v>323</v>
      </c>
      <c r="E202" s="155" t="s">
        <v>1</v>
      </c>
      <c r="F202" s="156" t="s">
        <v>1982</v>
      </c>
      <c r="H202" s="155" t="s">
        <v>1</v>
      </c>
      <c r="I202" s="157"/>
      <c r="L202" s="153"/>
      <c r="M202" s="158"/>
      <c r="T202" s="159"/>
      <c r="AT202" s="155" t="s">
        <v>323</v>
      </c>
      <c r="AU202" s="155" t="s">
        <v>88</v>
      </c>
      <c r="AV202" s="12" t="s">
        <v>21</v>
      </c>
      <c r="AW202" s="12" t="s">
        <v>35</v>
      </c>
      <c r="AX202" s="12" t="s">
        <v>79</v>
      </c>
      <c r="AY202" s="155" t="s">
        <v>317</v>
      </c>
    </row>
    <row r="203" spans="2:51" s="13" customFormat="1" ht="11.25">
      <c r="B203" s="160"/>
      <c r="D203" s="154" t="s">
        <v>323</v>
      </c>
      <c r="E203" s="161" t="s">
        <v>1</v>
      </c>
      <c r="F203" s="162" t="s">
        <v>1987</v>
      </c>
      <c r="H203" s="163">
        <v>38.352</v>
      </c>
      <c r="I203" s="164"/>
      <c r="L203" s="160"/>
      <c r="M203" s="165"/>
      <c r="T203" s="166"/>
      <c r="AT203" s="161" t="s">
        <v>323</v>
      </c>
      <c r="AU203" s="161" t="s">
        <v>88</v>
      </c>
      <c r="AV203" s="13" t="s">
        <v>88</v>
      </c>
      <c r="AW203" s="13" t="s">
        <v>35</v>
      </c>
      <c r="AX203" s="13" t="s">
        <v>79</v>
      </c>
      <c r="AY203" s="161" t="s">
        <v>317</v>
      </c>
    </row>
    <row r="204" spans="2:51" s="15" customFormat="1" ht="11.25">
      <c r="B204" s="174"/>
      <c r="D204" s="154" t="s">
        <v>323</v>
      </c>
      <c r="E204" s="175" t="s">
        <v>1</v>
      </c>
      <c r="F204" s="176" t="s">
        <v>334</v>
      </c>
      <c r="H204" s="177">
        <v>38.352</v>
      </c>
      <c r="I204" s="178"/>
      <c r="L204" s="174"/>
      <c r="M204" s="179"/>
      <c r="T204" s="180"/>
      <c r="AT204" s="175" t="s">
        <v>323</v>
      </c>
      <c r="AU204" s="175" t="s">
        <v>88</v>
      </c>
      <c r="AV204" s="15" t="s">
        <v>219</v>
      </c>
      <c r="AW204" s="15" t="s">
        <v>35</v>
      </c>
      <c r="AX204" s="15" t="s">
        <v>21</v>
      </c>
      <c r="AY204" s="175" t="s">
        <v>317</v>
      </c>
    </row>
    <row r="205" spans="2:65" s="1" customFormat="1" ht="33" customHeight="1">
      <c r="B205" s="32"/>
      <c r="C205" s="139" t="s">
        <v>444</v>
      </c>
      <c r="D205" s="139" t="s">
        <v>319</v>
      </c>
      <c r="E205" s="140" t="s">
        <v>1988</v>
      </c>
      <c r="F205" s="141" t="s">
        <v>1989</v>
      </c>
      <c r="G205" s="142" t="s">
        <v>107</v>
      </c>
      <c r="H205" s="143">
        <v>22.56</v>
      </c>
      <c r="I205" s="144"/>
      <c r="J205" s="145">
        <f>ROUND(I205*H205,1)</f>
        <v>0</v>
      </c>
      <c r="K205" s="146"/>
      <c r="L205" s="32"/>
      <c r="M205" s="147" t="s">
        <v>1</v>
      </c>
      <c r="N205" s="148" t="s">
        <v>44</v>
      </c>
      <c r="P205" s="149">
        <f>O205*H205</f>
        <v>0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AR205" s="151" t="s">
        <v>219</v>
      </c>
      <c r="AT205" s="151" t="s">
        <v>319</v>
      </c>
      <c r="AU205" s="151" t="s">
        <v>88</v>
      </c>
      <c r="AY205" s="17" t="s">
        <v>317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7" t="s">
        <v>21</v>
      </c>
      <c r="BK205" s="152">
        <f>ROUND(I205*H205,1)</f>
        <v>0</v>
      </c>
      <c r="BL205" s="17" t="s">
        <v>219</v>
      </c>
      <c r="BM205" s="151" t="s">
        <v>1990</v>
      </c>
    </row>
    <row r="206" spans="2:51" s="12" customFormat="1" ht="11.25">
      <c r="B206" s="153"/>
      <c r="D206" s="154" t="s">
        <v>323</v>
      </c>
      <c r="E206" s="155" t="s">
        <v>1</v>
      </c>
      <c r="F206" s="156" t="s">
        <v>1982</v>
      </c>
      <c r="H206" s="155" t="s">
        <v>1</v>
      </c>
      <c r="I206" s="157"/>
      <c r="L206" s="153"/>
      <c r="M206" s="158"/>
      <c r="T206" s="159"/>
      <c r="AT206" s="155" t="s">
        <v>323</v>
      </c>
      <c r="AU206" s="155" t="s">
        <v>88</v>
      </c>
      <c r="AV206" s="12" t="s">
        <v>21</v>
      </c>
      <c r="AW206" s="12" t="s">
        <v>35</v>
      </c>
      <c r="AX206" s="12" t="s">
        <v>79</v>
      </c>
      <c r="AY206" s="155" t="s">
        <v>317</v>
      </c>
    </row>
    <row r="207" spans="2:51" s="13" customFormat="1" ht="11.25">
      <c r="B207" s="160"/>
      <c r="D207" s="154" t="s">
        <v>323</v>
      </c>
      <c r="E207" s="161" t="s">
        <v>1</v>
      </c>
      <c r="F207" s="162" t="s">
        <v>1991</v>
      </c>
      <c r="H207" s="163">
        <v>22.56</v>
      </c>
      <c r="I207" s="164"/>
      <c r="L207" s="160"/>
      <c r="M207" s="165"/>
      <c r="T207" s="166"/>
      <c r="AT207" s="161" t="s">
        <v>323</v>
      </c>
      <c r="AU207" s="161" t="s">
        <v>88</v>
      </c>
      <c r="AV207" s="13" t="s">
        <v>88</v>
      </c>
      <c r="AW207" s="13" t="s">
        <v>35</v>
      </c>
      <c r="AX207" s="13" t="s">
        <v>79</v>
      </c>
      <c r="AY207" s="161" t="s">
        <v>317</v>
      </c>
    </row>
    <row r="208" spans="2:51" s="15" customFormat="1" ht="11.25">
      <c r="B208" s="174"/>
      <c r="D208" s="154" t="s">
        <v>323</v>
      </c>
      <c r="E208" s="175" t="s">
        <v>1</v>
      </c>
      <c r="F208" s="176" t="s">
        <v>334</v>
      </c>
      <c r="H208" s="177">
        <v>22.56</v>
      </c>
      <c r="I208" s="178"/>
      <c r="L208" s="174"/>
      <c r="M208" s="179"/>
      <c r="T208" s="180"/>
      <c r="AT208" s="175" t="s">
        <v>323</v>
      </c>
      <c r="AU208" s="175" t="s">
        <v>88</v>
      </c>
      <c r="AV208" s="15" t="s">
        <v>219</v>
      </c>
      <c r="AW208" s="15" t="s">
        <v>35</v>
      </c>
      <c r="AX208" s="15" t="s">
        <v>21</v>
      </c>
      <c r="AY208" s="175" t="s">
        <v>317</v>
      </c>
    </row>
    <row r="209" spans="2:65" s="1" customFormat="1" ht="37.9" customHeight="1">
      <c r="B209" s="32"/>
      <c r="C209" s="139" t="s">
        <v>9</v>
      </c>
      <c r="D209" s="139" t="s">
        <v>319</v>
      </c>
      <c r="E209" s="140" t="s">
        <v>524</v>
      </c>
      <c r="F209" s="141" t="s">
        <v>525</v>
      </c>
      <c r="G209" s="142" t="s">
        <v>107</v>
      </c>
      <c r="H209" s="143">
        <v>38.665</v>
      </c>
      <c r="I209" s="144"/>
      <c r="J209" s="145">
        <f>ROUND(I209*H209,1)</f>
        <v>0</v>
      </c>
      <c r="K209" s="146"/>
      <c r="L209" s="32"/>
      <c r="M209" s="147" t="s">
        <v>1</v>
      </c>
      <c r="N209" s="148" t="s">
        <v>44</v>
      </c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AR209" s="151" t="s">
        <v>219</v>
      </c>
      <c r="AT209" s="151" t="s">
        <v>319</v>
      </c>
      <c r="AU209" s="151" t="s">
        <v>88</v>
      </c>
      <c r="AY209" s="17" t="s">
        <v>317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7" t="s">
        <v>21</v>
      </c>
      <c r="BK209" s="152">
        <f>ROUND(I209*H209,1)</f>
        <v>0</v>
      </c>
      <c r="BL209" s="17" t="s">
        <v>219</v>
      </c>
      <c r="BM209" s="151" t="s">
        <v>1992</v>
      </c>
    </row>
    <row r="210" spans="2:51" s="12" customFormat="1" ht="11.25">
      <c r="B210" s="153"/>
      <c r="D210" s="154" t="s">
        <v>323</v>
      </c>
      <c r="E210" s="155" t="s">
        <v>1</v>
      </c>
      <c r="F210" s="156" t="s">
        <v>527</v>
      </c>
      <c r="H210" s="155" t="s">
        <v>1</v>
      </c>
      <c r="I210" s="157"/>
      <c r="L210" s="153"/>
      <c r="M210" s="158"/>
      <c r="T210" s="159"/>
      <c r="AT210" s="155" t="s">
        <v>323</v>
      </c>
      <c r="AU210" s="155" t="s">
        <v>88</v>
      </c>
      <c r="AV210" s="12" t="s">
        <v>21</v>
      </c>
      <c r="AW210" s="12" t="s">
        <v>35</v>
      </c>
      <c r="AX210" s="12" t="s">
        <v>79</v>
      </c>
      <c r="AY210" s="155" t="s">
        <v>317</v>
      </c>
    </row>
    <row r="211" spans="2:51" s="13" customFormat="1" ht="11.25">
      <c r="B211" s="160"/>
      <c r="D211" s="154" t="s">
        <v>323</v>
      </c>
      <c r="E211" s="161" t="s">
        <v>1</v>
      </c>
      <c r="F211" s="162" t="s">
        <v>1845</v>
      </c>
      <c r="H211" s="163">
        <v>14.288</v>
      </c>
      <c r="I211" s="164"/>
      <c r="L211" s="160"/>
      <c r="M211" s="165"/>
      <c r="T211" s="166"/>
      <c r="AT211" s="161" t="s">
        <v>323</v>
      </c>
      <c r="AU211" s="161" t="s">
        <v>88</v>
      </c>
      <c r="AV211" s="13" t="s">
        <v>88</v>
      </c>
      <c r="AW211" s="13" t="s">
        <v>35</v>
      </c>
      <c r="AX211" s="13" t="s">
        <v>79</v>
      </c>
      <c r="AY211" s="161" t="s">
        <v>317</v>
      </c>
    </row>
    <row r="212" spans="2:51" s="13" customFormat="1" ht="11.25">
      <c r="B212" s="160"/>
      <c r="D212" s="154" t="s">
        <v>323</v>
      </c>
      <c r="E212" s="161" t="s">
        <v>1</v>
      </c>
      <c r="F212" s="162" t="s">
        <v>1883</v>
      </c>
      <c r="H212" s="163">
        <v>6</v>
      </c>
      <c r="I212" s="164"/>
      <c r="L212" s="160"/>
      <c r="M212" s="165"/>
      <c r="T212" s="166"/>
      <c r="AT212" s="161" t="s">
        <v>323</v>
      </c>
      <c r="AU212" s="161" t="s">
        <v>88</v>
      </c>
      <c r="AV212" s="13" t="s">
        <v>88</v>
      </c>
      <c r="AW212" s="13" t="s">
        <v>35</v>
      </c>
      <c r="AX212" s="13" t="s">
        <v>79</v>
      </c>
      <c r="AY212" s="161" t="s">
        <v>317</v>
      </c>
    </row>
    <row r="213" spans="2:51" s="14" customFormat="1" ht="11.25">
      <c r="B213" s="167"/>
      <c r="D213" s="154" t="s">
        <v>323</v>
      </c>
      <c r="E213" s="168" t="s">
        <v>1</v>
      </c>
      <c r="F213" s="169" t="s">
        <v>333</v>
      </c>
      <c r="H213" s="170">
        <v>20.288</v>
      </c>
      <c r="I213" s="171"/>
      <c r="L213" s="167"/>
      <c r="M213" s="172"/>
      <c r="T213" s="173"/>
      <c r="AT213" s="168" t="s">
        <v>323</v>
      </c>
      <c r="AU213" s="168" t="s">
        <v>88</v>
      </c>
      <c r="AV213" s="14" t="s">
        <v>190</v>
      </c>
      <c r="AW213" s="14" t="s">
        <v>35</v>
      </c>
      <c r="AX213" s="14" t="s">
        <v>79</v>
      </c>
      <c r="AY213" s="168" t="s">
        <v>317</v>
      </c>
    </row>
    <row r="214" spans="2:51" s="12" customFormat="1" ht="11.25">
      <c r="B214" s="153"/>
      <c r="D214" s="154" t="s">
        <v>323</v>
      </c>
      <c r="E214" s="155" t="s">
        <v>1</v>
      </c>
      <c r="F214" s="156" t="s">
        <v>535</v>
      </c>
      <c r="H214" s="155" t="s">
        <v>1</v>
      </c>
      <c r="I214" s="157"/>
      <c r="L214" s="153"/>
      <c r="M214" s="158"/>
      <c r="T214" s="159"/>
      <c r="AT214" s="155" t="s">
        <v>323</v>
      </c>
      <c r="AU214" s="155" t="s">
        <v>88</v>
      </c>
      <c r="AV214" s="12" t="s">
        <v>21</v>
      </c>
      <c r="AW214" s="12" t="s">
        <v>35</v>
      </c>
      <c r="AX214" s="12" t="s">
        <v>79</v>
      </c>
      <c r="AY214" s="155" t="s">
        <v>317</v>
      </c>
    </row>
    <row r="215" spans="2:51" s="13" customFormat="1" ht="11.25">
      <c r="B215" s="160"/>
      <c r="D215" s="154" t="s">
        <v>323</v>
      </c>
      <c r="E215" s="161" t="s">
        <v>1</v>
      </c>
      <c r="F215" s="162" t="s">
        <v>1993</v>
      </c>
      <c r="H215" s="163">
        <v>18.377</v>
      </c>
      <c r="I215" s="164"/>
      <c r="L215" s="160"/>
      <c r="M215" s="165"/>
      <c r="T215" s="166"/>
      <c r="AT215" s="161" t="s">
        <v>323</v>
      </c>
      <c r="AU215" s="161" t="s">
        <v>88</v>
      </c>
      <c r="AV215" s="13" t="s">
        <v>88</v>
      </c>
      <c r="AW215" s="13" t="s">
        <v>35</v>
      </c>
      <c r="AX215" s="13" t="s">
        <v>79</v>
      </c>
      <c r="AY215" s="161" t="s">
        <v>317</v>
      </c>
    </row>
    <row r="216" spans="2:51" s="14" customFormat="1" ht="11.25">
      <c r="B216" s="167"/>
      <c r="D216" s="154" t="s">
        <v>323</v>
      </c>
      <c r="E216" s="168" t="s">
        <v>1</v>
      </c>
      <c r="F216" s="169" t="s">
        <v>333</v>
      </c>
      <c r="H216" s="170">
        <v>18.377</v>
      </c>
      <c r="I216" s="171"/>
      <c r="L216" s="167"/>
      <c r="M216" s="172"/>
      <c r="T216" s="173"/>
      <c r="AT216" s="168" t="s">
        <v>323</v>
      </c>
      <c r="AU216" s="168" t="s">
        <v>88</v>
      </c>
      <c r="AV216" s="14" t="s">
        <v>190</v>
      </c>
      <c r="AW216" s="14" t="s">
        <v>35</v>
      </c>
      <c r="AX216" s="14" t="s">
        <v>79</v>
      </c>
      <c r="AY216" s="168" t="s">
        <v>317</v>
      </c>
    </row>
    <row r="217" spans="2:51" s="15" customFormat="1" ht="11.25">
      <c r="B217" s="174"/>
      <c r="D217" s="154" t="s">
        <v>323</v>
      </c>
      <c r="E217" s="175" t="s">
        <v>1</v>
      </c>
      <c r="F217" s="176" t="s">
        <v>334</v>
      </c>
      <c r="H217" s="177">
        <v>38.665</v>
      </c>
      <c r="I217" s="178"/>
      <c r="L217" s="174"/>
      <c r="M217" s="179"/>
      <c r="T217" s="180"/>
      <c r="AT217" s="175" t="s">
        <v>323</v>
      </c>
      <c r="AU217" s="175" t="s">
        <v>88</v>
      </c>
      <c r="AV217" s="15" t="s">
        <v>219</v>
      </c>
      <c r="AW217" s="15" t="s">
        <v>35</v>
      </c>
      <c r="AX217" s="15" t="s">
        <v>21</v>
      </c>
      <c r="AY217" s="175" t="s">
        <v>317</v>
      </c>
    </row>
    <row r="218" spans="2:65" s="1" customFormat="1" ht="37.9" customHeight="1">
      <c r="B218" s="32"/>
      <c r="C218" s="139" t="s">
        <v>458</v>
      </c>
      <c r="D218" s="139" t="s">
        <v>319</v>
      </c>
      <c r="E218" s="140" t="s">
        <v>531</v>
      </c>
      <c r="F218" s="141" t="s">
        <v>532</v>
      </c>
      <c r="G218" s="142" t="s">
        <v>107</v>
      </c>
      <c r="H218" s="143">
        <v>62.729</v>
      </c>
      <c r="I218" s="144"/>
      <c r="J218" s="145">
        <f>ROUND(I218*H218,1)</f>
        <v>0</v>
      </c>
      <c r="K218" s="146"/>
      <c r="L218" s="32"/>
      <c r="M218" s="147" t="s">
        <v>1</v>
      </c>
      <c r="N218" s="148" t="s">
        <v>44</v>
      </c>
      <c r="P218" s="149">
        <f>O218*H218</f>
        <v>0</v>
      </c>
      <c r="Q218" s="149">
        <v>0</v>
      </c>
      <c r="R218" s="149">
        <f>Q218*H218</f>
        <v>0</v>
      </c>
      <c r="S218" s="149">
        <v>0</v>
      </c>
      <c r="T218" s="150">
        <f>S218*H218</f>
        <v>0</v>
      </c>
      <c r="AR218" s="151" t="s">
        <v>219</v>
      </c>
      <c r="AT218" s="151" t="s">
        <v>319</v>
      </c>
      <c r="AU218" s="151" t="s">
        <v>88</v>
      </c>
      <c r="AY218" s="17" t="s">
        <v>317</v>
      </c>
      <c r="BE218" s="152">
        <f>IF(N218="základní",J218,0)</f>
        <v>0</v>
      </c>
      <c r="BF218" s="152">
        <f>IF(N218="snížená",J218,0)</f>
        <v>0</v>
      </c>
      <c r="BG218" s="152">
        <f>IF(N218="zákl. přenesená",J218,0)</f>
        <v>0</v>
      </c>
      <c r="BH218" s="152">
        <f>IF(N218="sníž. přenesená",J218,0)</f>
        <v>0</v>
      </c>
      <c r="BI218" s="152">
        <f>IF(N218="nulová",J218,0)</f>
        <v>0</v>
      </c>
      <c r="BJ218" s="17" t="s">
        <v>21</v>
      </c>
      <c r="BK218" s="152">
        <f>ROUND(I218*H218,1)</f>
        <v>0</v>
      </c>
      <c r="BL218" s="17" t="s">
        <v>219</v>
      </c>
      <c r="BM218" s="151" t="s">
        <v>1994</v>
      </c>
    </row>
    <row r="219" spans="2:51" s="12" customFormat="1" ht="11.25">
      <c r="B219" s="153"/>
      <c r="D219" s="154" t="s">
        <v>323</v>
      </c>
      <c r="E219" s="155" t="s">
        <v>1</v>
      </c>
      <c r="F219" s="156" t="s">
        <v>527</v>
      </c>
      <c r="H219" s="155" t="s">
        <v>1</v>
      </c>
      <c r="I219" s="157"/>
      <c r="L219" s="153"/>
      <c r="M219" s="158"/>
      <c r="T219" s="159"/>
      <c r="AT219" s="155" t="s">
        <v>323</v>
      </c>
      <c r="AU219" s="155" t="s">
        <v>88</v>
      </c>
      <c r="AV219" s="12" t="s">
        <v>21</v>
      </c>
      <c r="AW219" s="12" t="s">
        <v>35</v>
      </c>
      <c r="AX219" s="12" t="s">
        <v>79</v>
      </c>
      <c r="AY219" s="155" t="s">
        <v>317</v>
      </c>
    </row>
    <row r="220" spans="2:51" s="13" customFormat="1" ht="11.25">
      <c r="B220" s="160"/>
      <c r="D220" s="154" t="s">
        <v>323</v>
      </c>
      <c r="E220" s="161" t="s">
        <v>1</v>
      </c>
      <c r="F220" s="162" t="s">
        <v>1995</v>
      </c>
      <c r="H220" s="163">
        <v>38.352</v>
      </c>
      <c r="I220" s="164"/>
      <c r="L220" s="160"/>
      <c r="M220" s="165"/>
      <c r="T220" s="166"/>
      <c r="AT220" s="161" t="s">
        <v>323</v>
      </c>
      <c r="AU220" s="161" t="s">
        <v>88</v>
      </c>
      <c r="AV220" s="13" t="s">
        <v>88</v>
      </c>
      <c r="AW220" s="13" t="s">
        <v>35</v>
      </c>
      <c r="AX220" s="13" t="s">
        <v>79</v>
      </c>
      <c r="AY220" s="161" t="s">
        <v>317</v>
      </c>
    </row>
    <row r="221" spans="2:51" s="13" customFormat="1" ht="11.25">
      <c r="B221" s="160"/>
      <c r="D221" s="154" t="s">
        <v>323</v>
      </c>
      <c r="E221" s="161" t="s">
        <v>1</v>
      </c>
      <c r="F221" s="162" t="s">
        <v>1883</v>
      </c>
      <c r="H221" s="163">
        <v>6</v>
      </c>
      <c r="I221" s="164"/>
      <c r="L221" s="160"/>
      <c r="M221" s="165"/>
      <c r="T221" s="166"/>
      <c r="AT221" s="161" t="s">
        <v>323</v>
      </c>
      <c r="AU221" s="161" t="s">
        <v>88</v>
      </c>
      <c r="AV221" s="13" t="s">
        <v>88</v>
      </c>
      <c r="AW221" s="13" t="s">
        <v>35</v>
      </c>
      <c r="AX221" s="13" t="s">
        <v>79</v>
      </c>
      <c r="AY221" s="161" t="s">
        <v>317</v>
      </c>
    </row>
    <row r="222" spans="2:51" s="14" customFormat="1" ht="11.25">
      <c r="B222" s="167"/>
      <c r="D222" s="154" t="s">
        <v>323</v>
      </c>
      <c r="E222" s="168" t="s">
        <v>1</v>
      </c>
      <c r="F222" s="169" t="s">
        <v>333</v>
      </c>
      <c r="H222" s="170">
        <v>44.352</v>
      </c>
      <c r="I222" s="171"/>
      <c r="L222" s="167"/>
      <c r="M222" s="172"/>
      <c r="T222" s="173"/>
      <c r="AT222" s="168" t="s">
        <v>323</v>
      </c>
      <c r="AU222" s="168" t="s">
        <v>88</v>
      </c>
      <c r="AV222" s="14" t="s">
        <v>190</v>
      </c>
      <c r="AW222" s="14" t="s">
        <v>35</v>
      </c>
      <c r="AX222" s="14" t="s">
        <v>79</v>
      </c>
      <c r="AY222" s="168" t="s">
        <v>317</v>
      </c>
    </row>
    <row r="223" spans="2:51" s="12" customFormat="1" ht="11.25">
      <c r="B223" s="153"/>
      <c r="D223" s="154" t="s">
        <v>323</v>
      </c>
      <c r="E223" s="155" t="s">
        <v>1</v>
      </c>
      <c r="F223" s="156" t="s">
        <v>535</v>
      </c>
      <c r="H223" s="155" t="s">
        <v>1</v>
      </c>
      <c r="I223" s="157"/>
      <c r="L223" s="153"/>
      <c r="M223" s="158"/>
      <c r="T223" s="159"/>
      <c r="AT223" s="155" t="s">
        <v>323</v>
      </c>
      <c r="AU223" s="155" t="s">
        <v>88</v>
      </c>
      <c r="AV223" s="12" t="s">
        <v>21</v>
      </c>
      <c r="AW223" s="12" t="s">
        <v>35</v>
      </c>
      <c r="AX223" s="12" t="s">
        <v>79</v>
      </c>
      <c r="AY223" s="155" t="s">
        <v>317</v>
      </c>
    </row>
    <row r="224" spans="2:51" s="13" customFormat="1" ht="11.25">
      <c r="B224" s="160"/>
      <c r="D224" s="154" t="s">
        <v>323</v>
      </c>
      <c r="E224" s="161" t="s">
        <v>1</v>
      </c>
      <c r="F224" s="162" t="s">
        <v>1993</v>
      </c>
      <c r="H224" s="163">
        <v>18.377</v>
      </c>
      <c r="I224" s="164"/>
      <c r="L224" s="160"/>
      <c r="M224" s="165"/>
      <c r="T224" s="166"/>
      <c r="AT224" s="161" t="s">
        <v>323</v>
      </c>
      <c r="AU224" s="161" t="s">
        <v>88</v>
      </c>
      <c r="AV224" s="13" t="s">
        <v>88</v>
      </c>
      <c r="AW224" s="13" t="s">
        <v>35</v>
      </c>
      <c r="AX224" s="13" t="s">
        <v>79</v>
      </c>
      <c r="AY224" s="161" t="s">
        <v>317</v>
      </c>
    </row>
    <row r="225" spans="2:51" s="14" customFormat="1" ht="11.25">
      <c r="B225" s="167"/>
      <c r="D225" s="154" t="s">
        <v>323</v>
      </c>
      <c r="E225" s="168" t="s">
        <v>1</v>
      </c>
      <c r="F225" s="169" t="s">
        <v>333</v>
      </c>
      <c r="H225" s="170">
        <v>18.377</v>
      </c>
      <c r="I225" s="171"/>
      <c r="L225" s="167"/>
      <c r="M225" s="172"/>
      <c r="T225" s="173"/>
      <c r="AT225" s="168" t="s">
        <v>323</v>
      </c>
      <c r="AU225" s="168" t="s">
        <v>88</v>
      </c>
      <c r="AV225" s="14" t="s">
        <v>190</v>
      </c>
      <c r="AW225" s="14" t="s">
        <v>35</v>
      </c>
      <c r="AX225" s="14" t="s">
        <v>79</v>
      </c>
      <c r="AY225" s="168" t="s">
        <v>317</v>
      </c>
    </row>
    <row r="226" spans="2:51" s="15" customFormat="1" ht="11.25">
      <c r="B226" s="174"/>
      <c r="D226" s="154" t="s">
        <v>323</v>
      </c>
      <c r="E226" s="175" t="s">
        <v>1</v>
      </c>
      <c r="F226" s="176" t="s">
        <v>334</v>
      </c>
      <c r="H226" s="177">
        <v>62.729</v>
      </c>
      <c r="I226" s="178"/>
      <c r="L226" s="174"/>
      <c r="M226" s="179"/>
      <c r="T226" s="180"/>
      <c r="AT226" s="175" t="s">
        <v>323</v>
      </c>
      <c r="AU226" s="175" t="s">
        <v>88</v>
      </c>
      <c r="AV226" s="15" t="s">
        <v>219</v>
      </c>
      <c r="AW226" s="15" t="s">
        <v>35</v>
      </c>
      <c r="AX226" s="15" t="s">
        <v>21</v>
      </c>
      <c r="AY226" s="175" t="s">
        <v>317</v>
      </c>
    </row>
    <row r="227" spans="2:65" s="1" customFormat="1" ht="37.9" customHeight="1">
      <c r="B227" s="32"/>
      <c r="C227" s="139" t="s">
        <v>487</v>
      </c>
      <c r="D227" s="139" t="s">
        <v>319</v>
      </c>
      <c r="E227" s="140" t="s">
        <v>536</v>
      </c>
      <c r="F227" s="141" t="s">
        <v>537</v>
      </c>
      <c r="G227" s="142" t="s">
        <v>107</v>
      </c>
      <c r="H227" s="143">
        <v>22.56</v>
      </c>
      <c r="I227" s="144"/>
      <c r="J227" s="145">
        <f>ROUND(I227*H227,1)</f>
        <v>0</v>
      </c>
      <c r="K227" s="146"/>
      <c r="L227" s="32"/>
      <c r="M227" s="147" t="s">
        <v>1</v>
      </c>
      <c r="N227" s="148" t="s">
        <v>44</v>
      </c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AR227" s="151" t="s">
        <v>219</v>
      </c>
      <c r="AT227" s="151" t="s">
        <v>319</v>
      </c>
      <c r="AU227" s="151" t="s">
        <v>88</v>
      </c>
      <c r="AY227" s="17" t="s">
        <v>317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7" t="s">
        <v>21</v>
      </c>
      <c r="BK227" s="152">
        <f>ROUND(I227*H227,1)</f>
        <v>0</v>
      </c>
      <c r="BL227" s="17" t="s">
        <v>219</v>
      </c>
      <c r="BM227" s="151" t="s">
        <v>1996</v>
      </c>
    </row>
    <row r="228" spans="2:51" s="12" customFormat="1" ht="11.25">
      <c r="B228" s="153"/>
      <c r="D228" s="154" t="s">
        <v>323</v>
      </c>
      <c r="E228" s="155" t="s">
        <v>1</v>
      </c>
      <c r="F228" s="156" t="s">
        <v>527</v>
      </c>
      <c r="H228" s="155" t="s">
        <v>1</v>
      </c>
      <c r="I228" s="157"/>
      <c r="L228" s="153"/>
      <c r="M228" s="158"/>
      <c r="T228" s="159"/>
      <c r="AT228" s="155" t="s">
        <v>323</v>
      </c>
      <c r="AU228" s="155" t="s">
        <v>88</v>
      </c>
      <c r="AV228" s="12" t="s">
        <v>21</v>
      </c>
      <c r="AW228" s="12" t="s">
        <v>35</v>
      </c>
      <c r="AX228" s="12" t="s">
        <v>79</v>
      </c>
      <c r="AY228" s="155" t="s">
        <v>317</v>
      </c>
    </row>
    <row r="229" spans="2:51" s="13" customFormat="1" ht="11.25">
      <c r="B229" s="160"/>
      <c r="D229" s="154" t="s">
        <v>323</v>
      </c>
      <c r="E229" s="161" t="s">
        <v>1</v>
      </c>
      <c r="F229" s="162" t="s">
        <v>1852</v>
      </c>
      <c r="H229" s="163">
        <v>22.56</v>
      </c>
      <c r="I229" s="164"/>
      <c r="L229" s="160"/>
      <c r="M229" s="165"/>
      <c r="T229" s="166"/>
      <c r="AT229" s="161" t="s">
        <v>323</v>
      </c>
      <c r="AU229" s="161" t="s">
        <v>88</v>
      </c>
      <c r="AV229" s="13" t="s">
        <v>88</v>
      </c>
      <c r="AW229" s="13" t="s">
        <v>35</v>
      </c>
      <c r="AX229" s="13" t="s">
        <v>79</v>
      </c>
      <c r="AY229" s="161" t="s">
        <v>317</v>
      </c>
    </row>
    <row r="230" spans="2:51" s="15" customFormat="1" ht="11.25">
      <c r="B230" s="174"/>
      <c r="D230" s="154" t="s">
        <v>323</v>
      </c>
      <c r="E230" s="175" t="s">
        <v>1</v>
      </c>
      <c r="F230" s="176" t="s">
        <v>334</v>
      </c>
      <c r="H230" s="177">
        <v>22.56</v>
      </c>
      <c r="I230" s="178"/>
      <c r="L230" s="174"/>
      <c r="M230" s="179"/>
      <c r="T230" s="180"/>
      <c r="AT230" s="175" t="s">
        <v>323</v>
      </c>
      <c r="AU230" s="175" t="s">
        <v>88</v>
      </c>
      <c r="AV230" s="15" t="s">
        <v>219</v>
      </c>
      <c r="AW230" s="15" t="s">
        <v>35</v>
      </c>
      <c r="AX230" s="15" t="s">
        <v>21</v>
      </c>
      <c r="AY230" s="175" t="s">
        <v>317</v>
      </c>
    </row>
    <row r="231" spans="2:65" s="1" customFormat="1" ht="16.5" customHeight="1">
      <c r="B231" s="32"/>
      <c r="C231" s="139" t="s">
        <v>492</v>
      </c>
      <c r="D231" s="139" t="s">
        <v>319</v>
      </c>
      <c r="E231" s="140" t="s">
        <v>540</v>
      </c>
      <c r="F231" s="141" t="s">
        <v>541</v>
      </c>
      <c r="G231" s="142" t="s">
        <v>107</v>
      </c>
      <c r="H231" s="143">
        <v>75.2</v>
      </c>
      <c r="I231" s="144"/>
      <c r="J231" s="145">
        <f>ROUND(I231*H231,1)</f>
        <v>0</v>
      </c>
      <c r="K231" s="146"/>
      <c r="L231" s="32"/>
      <c r="M231" s="147" t="s">
        <v>1</v>
      </c>
      <c r="N231" s="148" t="s">
        <v>44</v>
      </c>
      <c r="P231" s="149">
        <f>O231*H231</f>
        <v>0</v>
      </c>
      <c r="Q231" s="149">
        <v>0</v>
      </c>
      <c r="R231" s="149">
        <f>Q231*H231</f>
        <v>0</v>
      </c>
      <c r="S231" s="149">
        <v>0</v>
      </c>
      <c r="T231" s="150">
        <f>S231*H231</f>
        <v>0</v>
      </c>
      <c r="AR231" s="151" t="s">
        <v>219</v>
      </c>
      <c r="AT231" s="151" t="s">
        <v>319</v>
      </c>
      <c r="AU231" s="151" t="s">
        <v>88</v>
      </c>
      <c r="AY231" s="17" t="s">
        <v>317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7" t="s">
        <v>21</v>
      </c>
      <c r="BK231" s="152">
        <f>ROUND(I231*H231,1)</f>
        <v>0</v>
      </c>
      <c r="BL231" s="17" t="s">
        <v>219</v>
      </c>
      <c r="BM231" s="151" t="s">
        <v>1997</v>
      </c>
    </row>
    <row r="232" spans="2:51" s="12" customFormat="1" ht="11.25">
      <c r="B232" s="153"/>
      <c r="D232" s="154" t="s">
        <v>323</v>
      </c>
      <c r="E232" s="155" t="s">
        <v>1</v>
      </c>
      <c r="F232" s="156" t="s">
        <v>543</v>
      </c>
      <c r="H232" s="155" t="s">
        <v>1</v>
      </c>
      <c r="I232" s="157"/>
      <c r="L232" s="153"/>
      <c r="M232" s="158"/>
      <c r="T232" s="159"/>
      <c r="AT232" s="155" t="s">
        <v>323</v>
      </c>
      <c r="AU232" s="155" t="s">
        <v>88</v>
      </c>
      <c r="AV232" s="12" t="s">
        <v>21</v>
      </c>
      <c r="AW232" s="12" t="s">
        <v>35</v>
      </c>
      <c r="AX232" s="12" t="s">
        <v>79</v>
      </c>
      <c r="AY232" s="155" t="s">
        <v>317</v>
      </c>
    </row>
    <row r="233" spans="2:51" s="13" customFormat="1" ht="11.25">
      <c r="B233" s="160"/>
      <c r="D233" s="154" t="s">
        <v>323</v>
      </c>
      <c r="E233" s="161" t="s">
        <v>1</v>
      </c>
      <c r="F233" s="162" t="s">
        <v>1842</v>
      </c>
      <c r="H233" s="163">
        <v>75.2</v>
      </c>
      <c r="I233" s="164"/>
      <c r="L233" s="160"/>
      <c r="M233" s="165"/>
      <c r="T233" s="166"/>
      <c r="AT233" s="161" t="s">
        <v>323</v>
      </c>
      <c r="AU233" s="161" t="s">
        <v>88</v>
      </c>
      <c r="AV233" s="13" t="s">
        <v>88</v>
      </c>
      <c r="AW233" s="13" t="s">
        <v>35</v>
      </c>
      <c r="AX233" s="13" t="s">
        <v>79</v>
      </c>
      <c r="AY233" s="161" t="s">
        <v>317</v>
      </c>
    </row>
    <row r="234" spans="2:51" s="15" customFormat="1" ht="11.25">
      <c r="B234" s="174"/>
      <c r="D234" s="154" t="s">
        <v>323</v>
      </c>
      <c r="E234" s="175" t="s">
        <v>1</v>
      </c>
      <c r="F234" s="176" t="s">
        <v>544</v>
      </c>
      <c r="H234" s="177">
        <v>75.2</v>
      </c>
      <c r="I234" s="178"/>
      <c r="L234" s="174"/>
      <c r="M234" s="179"/>
      <c r="T234" s="180"/>
      <c r="AT234" s="175" t="s">
        <v>323</v>
      </c>
      <c r="AU234" s="175" t="s">
        <v>88</v>
      </c>
      <c r="AV234" s="15" t="s">
        <v>219</v>
      </c>
      <c r="AW234" s="15" t="s">
        <v>35</v>
      </c>
      <c r="AX234" s="15" t="s">
        <v>21</v>
      </c>
      <c r="AY234" s="175" t="s">
        <v>317</v>
      </c>
    </row>
    <row r="235" spans="2:65" s="1" customFormat="1" ht="24.2" customHeight="1">
      <c r="B235" s="32"/>
      <c r="C235" s="139" t="s">
        <v>498</v>
      </c>
      <c r="D235" s="139" t="s">
        <v>319</v>
      </c>
      <c r="E235" s="140" t="s">
        <v>546</v>
      </c>
      <c r="F235" s="141" t="s">
        <v>547</v>
      </c>
      <c r="G235" s="142" t="s">
        <v>107</v>
      </c>
      <c r="H235" s="143">
        <v>20.288</v>
      </c>
      <c r="I235" s="144"/>
      <c r="J235" s="145">
        <f>ROUND(I235*H235,1)</f>
        <v>0</v>
      </c>
      <c r="K235" s="146"/>
      <c r="L235" s="32"/>
      <c r="M235" s="147" t="s">
        <v>1</v>
      </c>
      <c r="N235" s="148" t="s">
        <v>44</v>
      </c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AR235" s="151" t="s">
        <v>219</v>
      </c>
      <c r="AT235" s="151" t="s">
        <v>319</v>
      </c>
      <c r="AU235" s="151" t="s">
        <v>88</v>
      </c>
      <c r="AY235" s="17" t="s">
        <v>317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7" t="s">
        <v>21</v>
      </c>
      <c r="BK235" s="152">
        <f>ROUND(I235*H235,1)</f>
        <v>0</v>
      </c>
      <c r="BL235" s="17" t="s">
        <v>219</v>
      </c>
      <c r="BM235" s="151" t="s">
        <v>1998</v>
      </c>
    </row>
    <row r="236" spans="2:51" s="12" customFormat="1" ht="11.25">
      <c r="B236" s="153"/>
      <c r="D236" s="154" t="s">
        <v>323</v>
      </c>
      <c r="E236" s="155" t="s">
        <v>1</v>
      </c>
      <c r="F236" s="156" t="s">
        <v>550</v>
      </c>
      <c r="H236" s="155" t="s">
        <v>1</v>
      </c>
      <c r="I236" s="157"/>
      <c r="L236" s="153"/>
      <c r="M236" s="158"/>
      <c r="T236" s="159"/>
      <c r="AT236" s="155" t="s">
        <v>323</v>
      </c>
      <c r="AU236" s="155" t="s">
        <v>88</v>
      </c>
      <c r="AV236" s="12" t="s">
        <v>21</v>
      </c>
      <c r="AW236" s="12" t="s">
        <v>35</v>
      </c>
      <c r="AX236" s="12" t="s">
        <v>79</v>
      </c>
      <c r="AY236" s="155" t="s">
        <v>317</v>
      </c>
    </row>
    <row r="237" spans="2:51" s="13" customFormat="1" ht="11.25">
      <c r="B237" s="160"/>
      <c r="D237" s="154" t="s">
        <v>323</v>
      </c>
      <c r="E237" s="161" t="s">
        <v>1</v>
      </c>
      <c r="F237" s="162" t="s">
        <v>551</v>
      </c>
      <c r="H237" s="163">
        <v>18.377</v>
      </c>
      <c r="I237" s="164"/>
      <c r="L237" s="160"/>
      <c r="M237" s="165"/>
      <c r="T237" s="166"/>
      <c r="AT237" s="161" t="s">
        <v>323</v>
      </c>
      <c r="AU237" s="161" t="s">
        <v>88</v>
      </c>
      <c r="AV237" s="13" t="s">
        <v>88</v>
      </c>
      <c r="AW237" s="13" t="s">
        <v>35</v>
      </c>
      <c r="AX237" s="13" t="s">
        <v>79</v>
      </c>
      <c r="AY237" s="161" t="s">
        <v>317</v>
      </c>
    </row>
    <row r="238" spans="2:51" s="12" customFormat="1" ht="11.25">
      <c r="B238" s="153"/>
      <c r="D238" s="154" t="s">
        <v>323</v>
      </c>
      <c r="E238" s="155" t="s">
        <v>1</v>
      </c>
      <c r="F238" s="156" t="s">
        <v>552</v>
      </c>
      <c r="H238" s="155" t="s">
        <v>1</v>
      </c>
      <c r="I238" s="157"/>
      <c r="L238" s="153"/>
      <c r="M238" s="158"/>
      <c r="T238" s="159"/>
      <c r="AT238" s="155" t="s">
        <v>323</v>
      </c>
      <c r="AU238" s="155" t="s">
        <v>88</v>
      </c>
      <c r="AV238" s="12" t="s">
        <v>21</v>
      </c>
      <c r="AW238" s="12" t="s">
        <v>35</v>
      </c>
      <c r="AX238" s="12" t="s">
        <v>79</v>
      </c>
      <c r="AY238" s="155" t="s">
        <v>317</v>
      </c>
    </row>
    <row r="239" spans="2:51" s="13" customFormat="1" ht="11.25">
      <c r="B239" s="160"/>
      <c r="D239" s="154" t="s">
        <v>323</v>
      </c>
      <c r="E239" s="161" t="s">
        <v>1</v>
      </c>
      <c r="F239" s="162" t="s">
        <v>144</v>
      </c>
      <c r="H239" s="163">
        <v>1.911</v>
      </c>
      <c r="I239" s="164"/>
      <c r="L239" s="160"/>
      <c r="M239" s="165"/>
      <c r="T239" s="166"/>
      <c r="AT239" s="161" t="s">
        <v>323</v>
      </c>
      <c r="AU239" s="161" t="s">
        <v>88</v>
      </c>
      <c r="AV239" s="13" t="s">
        <v>88</v>
      </c>
      <c r="AW239" s="13" t="s">
        <v>35</v>
      </c>
      <c r="AX239" s="13" t="s">
        <v>79</v>
      </c>
      <c r="AY239" s="161" t="s">
        <v>317</v>
      </c>
    </row>
    <row r="240" spans="2:51" s="15" customFormat="1" ht="11.25">
      <c r="B240" s="174"/>
      <c r="D240" s="154" t="s">
        <v>323</v>
      </c>
      <c r="E240" s="175" t="s">
        <v>1</v>
      </c>
      <c r="F240" s="176" t="s">
        <v>334</v>
      </c>
      <c r="H240" s="177">
        <v>20.288</v>
      </c>
      <c r="I240" s="178"/>
      <c r="L240" s="174"/>
      <c r="M240" s="179"/>
      <c r="T240" s="180"/>
      <c r="AT240" s="175" t="s">
        <v>323</v>
      </c>
      <c r="AU240" s="175" t="s">
        <v>88</v>
      </c>
      <c r="AV240" s="15" t="s">
        <v>219</v>
      </c>
      <c r="AW240" s="15" t="s">
        <v>35</v>
      </c>
      <c r="AX240" s="15" t="s">
        <v>21</v>
      </c>
      <c r="AY240" s="175" t="s">
        <v>317</v>
      </c>
    </row>
    <row r="241" spans="2:65" s="1" customFormat="1" ht="24.2" customHeight="1">
      <c r="B241" s="32"/>
      <c r="C241" s="139" t="s">
        <v>503</v>
      </c>
      <c r="D241" s="139" t="s">
        <v>319</v>
      </c>
      <c r="E241" s="140" t="s">
        <v>554</v>
      </c>
      <c r="F241" s="141" t="s">
        <v>555</v>
      </c>
      <c r="G241" s="142" t="s">
        <v>107</v>
      </c>
      <c r="H241" s="143">
        <v>38.352</v>
      </c>
      <c r="I241" s="144"/>
      <c r="J241" s="145">
        <f>ROUND(I241*H241,1)</f>
        <v>0</v>
      </c>
      <c r="K241" s="146"/>
      <c r="L241" s="32"/>
      <c r="M241" s="147" t="s">
        <v>1</v>
      </c>
      <c r="N241" s="148" t="s">
        <v>44</v>
      </c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AR241" s="151" t="s">
        <v>219</v>
      </c>
      <c r="AT241" s="151" t="s">
        <v>319</v>
      </c>
      <c r="AU241" s="151" t="s">
        <v>88</v>
      </c>
      <c r="AY241" s="17" t="s">
        <v>317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7" t="s">
        <v>21</v>
      </c>
      <c r="BK241" s="152">
        <f>ROUND(I241*H241,1)</f>
        <v>0</v>
      </c>
      <c r="BL241" s="17" t="s">
        <v>219</v>
      </c>
      <c r="BM241" s="151" t="s">
        <v>1999</v>
      </c>
    </row>
    <row r="242" spans="2:51" s="12" customFormat="1" ht="11.25">
      <c r="B242" s="153"/>
      <c r="D242" s="154" t="s">
        <v>323</v>
      </c>
      <c r="E242" s="155" t="s">
        <v>1</v>
      </c>
      <c r="F242" s="156" t="s">
        <v>550</v>
      </c>
      <c r="H242" s="155" t="s">
        <v>1</v>
      </c>
      <c r="I242" s="157"/>
      <c r="L242" s="153"/>
      <c r="M242" s="158"/>
      <c r="T242" s="159"/>
      <c r="AT242" s="155" t="s">
        <v>323</v>
      </c>
      <c r="AU242" s="155" t="s">
        <v>88</v>
      </c>
      <c r="AV242" s="12" t="s">
        <v>21</v>
      </c>
      <c r="AW242" s="12" t="s">
        <v>35</v>
      </c>
      <c r="AX242" s="12" t="s">
        <v>79</v>
      </c>
      <c r="AY242" s="155" t="s">
        <v>317</v>
      </c>
    </row>
    <row r="243" spans="2:51" s="13" customFormat="1" ht="11.25">
      <c r="B243" s="160"/>
      <c r="D243" s="154" t="s">
        <v>323</v>
      </c>
      <c r="E243" s="161" t="s">
        <v>1</v>
      </c>
      <c r="F243" s="162" t="s">
        <v>551</v>
      </c>
      <c r="H243" s="163">
        <v>18.377</v>
      </c>
      <c r="I243" s="164"/>
      <c r="L243" s="160"/>
      <c r="M243" s="165"/>
      <c r="T243" s="166"/>
      <c r="AT243" s="161" t="s">
        <v>323</v>
      </c>
      <c r="AU243" s="161" t="s">
        <v>88</v>
      </c>
      <c r="AV243" s="13" t="s">
        <v>88</v>
      </c>
      <c r="AW243" s="13" t="s">
        <v>35</v>
      </c>
      <c r="AX243" s="13" t="s">
        <v>79</v>
      </c>
      <c r="AY243" s="161" t="s">
        <v>317</v>
      </c>
    </row>
    <row r="244" spans="2:51" s="12" customFormat="1" ht="11.25">
      <c r="B244" s="153"/>
      <c r="D244" s="154" t="s">
        <v>323</v>
      </c>
      <c r="E244" s="155" t="s">
        <v>1</v>
      </c>
      <c r="F244" s="156" t="s">
        <v>552</v>
      </c>
      <c r="H244" s="155" t="s">
        <v>1</v>
      </c>
      <c r="I244" s="157"/>
      <c r="L244" s="153"/>
      <c r="M244" s="158"/>
      <c r="T244" s="159"/>
      <c r="AT244" s="155" t="s">
        <v>323</v>
      </c>
      <c r="AU244" s="155" t="s">
        <v>88</v>
      </c>
      <c r="AV244" s="12" t="s">
        <v>21</v>
      </c>
      <c r="AW244" s="12" t="s">
        <v>35</v>
      </c>
      <c r="AX244" s="12" t="s">
        <v>79</v>
      </c>
      <c r="AY244" s="155" t="s">
        <v>317</v>
      </c>
    </row>
    <row r="245" spans="2:51" s="13" customFormat="1" ht="11.25">
      <c r="B245" s="160"/>
      <c r="D245" s="154" t="s">
        <v>323</v>
      </c>
      <c r="E245" s="161" t="s">
        <v>1</v>
      </c>
      <c r="F245" s="162" t="s">
        <v>147</v>
      </c>
      <c r="H245" s="163">
        <v>19.975</v>
      </c>
      <c r="I245" s="164"/>
      <c r="L245" s="160"/>
      <c r="M245" s="165"/>
      <c r="T245" s="166"/>
      <c r="AT245" s="161" t="s">
        <v>323</v>
      </c>
      <c r="AU245" s="161" t="s">
        <v>88</v>
      </c>
      <c r="AV245" s="13" t="s">
        <v>88</v>
      </c>
      <c r="AW245" s="13" t="s">
        <v>35</v>
      </c>
      <c r="AX245" s="13" t="s">
        <v>79</v>
      </c>
      <c r="AY245" s="161" t="s">
        <v>317</v>
      </c>
    </row>
    <row r="246" spans="2:51" s="15" customFormat="1" ht="11.25">
      <c r="B246" s="174"/>
      <c r="D246" s="154" t="s">
        <v>323</v>
      </c>
      <c r="E246" s="175" t="s">
        <v>1</v>
      </c>
      <c r="F246" s="176" t="s">
        <v>334</v>
      </c>
      <c r="H246" s="177">
        <v>38.352</v>
      </c>
      <c r="I246" s="178"/>
      <c r="L246" s="174"/>
      <c r="M246" s="179"/>
      <c r="T246" s="180"/>
      <c r="AT246" s="175" t="s">
        <v>323</v>
      </c>
      <c r="AU246" s="175" t="s">
        <v>88</v>
      </c>
      <c r="AV246" s="15" t="s">
        <v>219</v>
      </c>
      <c r="AW246" s="15" t="s">
        <v>35</v>
      </c>
      <c r="AX246" s="15" t="s">
        <v>21</v>
      </c>
      <c r="AY246" s="175" t="s">
        <v>317</v>
      </c>
    </row>
    <row r="247" spans="2:65" s="1" customFormat="1" ht="24.2" customHeight="1">
      <c r="B247" s="32"/>
      <c r="C247" s="139" t="s">
        <v>7</v>
      </c>
      <c r="D247" s="139" t="s">
        <v>319</v>
      </c>
      <c r="E247" s="140" t="s">
        <v>557</v>
      </c>
      <c r="F247" s="141" t="s">
        <v>558</v>
      </c>
      <c r="G247" s="142" t="s">
        <v>107</v>
      </c>
      <c r="H247" s="143">
        <v>22.56</v>
      </c>
      <c r="I247" s="144"/>
      <c r="J247" s="145">
        <f>ROUND(I247*H247,1)</f>
        <v>0</v>
      </c>
      <c r="K247" s="146"/>
      <c r="L247" s="32"/>
      <c r="M247" s="147" t="s">
        <v>1</v>
      </c>
      <c r="N247" s="148" t="s">
        <v>44</v>
      </c>
      <c r="P247" s="149">
        <f>O247*H247</f>
        <v>0</v>
      </c>
      <c r="Q247" s="149">
        <v>0</v>
      </c>
      <c r="R247" s="149">
        <f>Q247*H247</f>
        <v>0</v>
      </c>
      <c r="S247" s="149">
        <v>0</v>
      </c>
      <c r="T247" s="150">
        <f>S247*H247</f>
        <v>0</v>
      </c>
      <c r="AR247" s="151" t="s">
        <v>219</v>
      </c>
      <c r="AT247" s="151" t="s">
        <v>319</v>
      </c>
      <c r="AU247" s="151" t="s">
        <v>88</v>
      </c>
      <c r="AY247" s="17" t="s">
        <v>317</v>
      </c>
      <c r="BE247" s="152">
        <f>IF(N247="základní",J247,0)</f>
        <v>0</v>
      </c>
      <c r="BF247" s="152">
        <f>IF(N247="snížená",J247,0)</f>
        <v>0</v>
      </c>
      <c r="BG247" s="152">
        <f>IF(N247="zákl. přenesená",J247,0)</f>
        <v>0</v>
      </c>
      <c r="BH247" s="152">
        <f>IF(N247="sníž. přenesená",J247,0)</f>
        <v>0</v>
      </c>
      <c r="BI247" s="152">
        <f>IF(N247="nulová",J247,0)</f>
        <v>0</v>
      </c>
      <c r="BJ247" s="17" t="s">
        <v>21</v>
      </c>
      <c r="BK247" s="152">
        <f>ROUND(I247*H247,1)</f>
        <v>0</v>
      </c>
      <c r="BL247" s="17" t="s">
        <v>219</v>
      </c>
      <c r="BM247" s="151" t="s">
        <v>2000</v>
      </c>
    </row>
    <row r="248" spans="2:51" s="12" customFormat="1" ht="11.25">
      <c r="B248" s="153"/>
      <c r="D248" s="154" t="s">
        <v>323</v>
      </c>
      <c r="E248" s="155" t="s">
        <v>1</v>
      </c>
      <c r="F248" s="156" t="s">
        <v>552</v>
      </c>
      <c r="H248" s="155" t="s">
        <v>1</v>
      </c>
      <c r="I248" s="157"/>
      <c r="L248" s="153"/>
      <c r="M248" s="158"/>
      <c r="T248" s="159"/>
      <c r="AT248" s="155" t="s">
        <v>323</v>
      </c>
      <c r="AU248" s="155" t="s">
        <v>88</v>
      </c>
      <c r="AV248" s="12" t="s">
        <v>21</v>
      </c>
      <c r="AW248" s="12" t="s">
        <v>35</v>
      </c>
      <c r="AX248" s="12" t="s">
        <v>79</v>
      </c>
      <c r="AY248" s="155" t="s">
        <v>317</v>
      </c>
    </row>
    <row r="249" spans="2:51" s="13" customFormat="1" ht="11.25">
      <c r="B249" s="160"/>
      <c r="D249" s="154" t="s">
        <v>323</v>
      </c>
      <c r="E249" s="161" t="s">
        <v>1</v>
      </c>
      <c r="F249" s="162" t="s">
        <v>150</v>
      </c>
      <c r="H249" s="163">
        <v>22.56</v>
      </c>
      <c r="I249" s="164"/>
      <c r="L249" s="160"/>
      <c r="M249" s="165"/>
      <c r="T249" s="166"/>
      <c r="AT249" s="161" t="s">
        <v>323</v>
      </c>
      <c r="AU249" s="161" t="s">
        <v>88</v>
      </c>
      <c r="AV249" s="13" t="s">
        <v>88</v>
      </c>
      <c r="AW249" s="13" t="s">
        <v>35</v>
      </c>
      <c r="AX249" s="13" t="s">
        <v>79</v>
      </c>
      <c r="AY249" s="161" t="s">
        <v>317</v>
      </c>
    </row>
    <row r="250" spans="2:51" s="15" customFormat="1" ht="11.25">
      <c r="B250" s="174"/>
      <c r="D250" s="154" t="s">
        <v>323</v>
      </c>
      <c r="E250" s="175" t="s">
        <v>1</v>
      </c>
      <c r="F250" s="176" t="s">
        <v>334</v>
      </c>
      <c r="H250" s="177">
        <v>22.56</v>
      </c>
      <c r="I250" s="178"/>
      <c r="L250" s="174"/>
      <c r="M250" s="179"/>
      <c r="T250" s="180"/>
      <c r="AT250" s="175" t="s">
        <v>323</v>
      </c>
      <c r="AU250" s="175" t="s">
        <v>88</v>
      </c>
      <c r="AV250" s="15" t="s">
        <v>219</v>
      </c>
      <c r="AW250" s="15" t="s">
        <v>35</v>
      </c>
      <c r="AX250" s="15" t="s">
        <v>21</v>
      </c>
      <c r="AY250" s="175" t="s">
        <v>317</v>
      </c>
    </row>
    <row r="251" spans="2:65" s="1" customFormat="1" ht="24.2" customHeight="1">
      <c r="B251" s="32"/>
      <c r="C251" s="139" t="s">
        <v>519</v>
      </c>
      <c r="D251" s="139" t="s">
        <v>319</v>
      </c>
      <c r="E251" s="140" t="s">
        <v>580</v>
      </c>
      <c r="F251" s="141" t="s">
        <v>581</v>
      </c>
      <c r="G251" s="142" t="s">
        <v>107</v>
      </c>
      <c r="H251" s="143">
        <v>36.753</v>
      </c>
      <c r="I251" s="144"/>
      <c r="J251" s="145">
        <f>ROUND(I251*H251,1)</f>
        <v>0</v>
      </c>
      <c r="K251" s="146"/>
      <c r="L251" s="32"/>
      <c r="M251" s="147" t="s">
        <v>1</v>
      </c>
      <c r="N251" s="148" t="s">
        <v>44</v>
      </c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AR251" s="151" t="s">
        <v>219</v>
      </c>
      <c r="AT251" s="151" t="s">
        <v>319</v>
      </c>
      <c r="AU251" s="151" t="s">
        <v>88</v>
      </c>
      <c r="AY251" s="17" t="s">
        <v>317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7" t="s">
        <v>21</v>
      </c>
      <c r="BK251" s="152">
        <f>ROUND(I251*H251,1)</f>
        <v>0</v>
      </c>
      <c r="BL251" s="17" t="s">
        <v>219</v>
      </c>
      <c r="BM251" s="151" t="s">
        <v>2001</v>
      </c>
    </row>
    <row r="252" spans="2:51" s="12" customFormat="1" ht="11.25">
      <c r="B252" s="153"/>
      <c r="D252" s="154" t="s">
        <v>323</v>
      </c>
      <c r="E252" s="155" t="s">
        <v>1</v>
      </c>
      <c r="F252" s="156" t="s">
        <v>583</v>
      </c>
      <c r="H252" s="155" t="s">
        <v>1</v>
      </c>
      <c r="I252" s="157"/>
      <c r="L252" s="153"/>
      <c r="M252" s="158"/>
      <c r="T252" s="159"/>
      <c r="AT252" s="155" t="s">
        <v>323</v>
      </c>
      <c r="AU252" s="155" t="s">
        <v>88</v>
      </c>
      <c r="AV252" s="12" t="s">
        <v>21</v>
      </c>
      <c r="AW252" s="12" t="s">
        <v>35</v>
      </c>
      <c r="AX252" s="12" t="s">
        <v>79</v>
      </c>
      <c r="AY252" s="155" t="s">
        <v>317</v>
      </c>
    </row>
    <row r="253" spans="2:51" s="13" customFormat="1" ht="11.25">
      <c r="B253" s="160"/>
      <c r="D253" s="154" t="s">
        <v>323</v>
      </c>
      <c r="E253" s="161" t="s">
        <v>1</v>
      </c>
      <c r="F253" s="162" t="s">
        <v>1842</v>
      </c>
      <c r="H253" s="163">
        <v>75.2</v>
      </c>
      <c r="I253" s="164"/>
      <c r="L253" s="160"/>
      <c r="M253" s="165"/>
      <c r="T253" s="166"/>
      <c r="AT253" s="161" t="s">
        <v>323</v>
      </c>
      <c r="AU253" s="161" t="s">
        <v>88</v>
      </c>
      <c r="AV253" s="13" t="s">
        <v>88</v>
      </c>
      <c r="AW253" s="13" t="s">
        <v>35</v>
      </c>
      <c r="AX253" s="13" t="s">
        <v>79</v>
      </c>
      <c r="AY253" s="161" t="s">
        <v>317</v>
      </c>
    </row>
    <row r="254" spans="2:51" s="14" customFormat="1" ht="11.25">
      <c r="B254" s="167"/>
      <c r="D254" s="154" t="s">
        <v>323</v>
      </c>
      <c r="E254" s="168" t="s">
        <v>1</v>
      </c>
      <c r="F254" s="169" t="s">
        <v>333</v>
      </c>
      <c r="H254" s="170">
        <v>75.2</v>
      </c>
      <c r="I254" s="171"/>
      <c r="L254" s="167"/>
      <c r="M254" s="172"/>
      <c r="T254" s="173"/>
      <c r="AT254" s="168" t="s">
        <v>323</v>
      </c>
      <c r="AU254" s="168" t="s">
        <v>88</v>
      </c>
      <c r="AV254" s="14" t="s">
        <v>190</v>
      </c>
      <c r="AW254" s="14" t="s">
        <v>35</v>
      </c>
      <c r="AX254" s="14" t="s">
        <v>79</v>
      </c>
      <c r="AY254" s="168" t="s">
        <v>317</v>
      </c>
    </row>
    <row r="255" spans="2:51" s="12" customFormat="1" ht="11.25">
      <c r="B255" s="153"/>
      <c r="D255" s="154" t="s">
        <v>323</v>
      </c>
      <c r="E255" s="155" t="s">
        <v>1</v>
      </c>
      <c r="F255" s="156" t="s">
        <v>2002</v>
      </c>
      <c r="H255" s="155" t="s">
        <v>1</v>
      </c>
      <c r="I255" s="157"/>
      <c r="L255" s="153"/>
      <c r="M255" s="158"/>
      <c r="T255" s="159"/>
      <c r="AT255" s="155" t="s">
        <v>323</v>
      </c>
      <c r="AU255" s="155" t="s">
        <v>88</v>
      </c>
      <c r="AV255" s="12" t="s">
        <v>21</v>
      </c>
      <c r="AW255" s="12" t="s">
        <v>35</v>
      </c>
      <c r="AX255" s="12" t="s">
        <v>79</v>
      </c>
      <c r="AY255" s="155" t="s">
        <v>317</v>
      </c>
    </row>
    <row r="256" spans="2:51" s="13" customFormat="1" ht="11.25">
      <c r="B256" s="160"/>
      <c r="D256" s="154" t="s">
        <v>323</v>
      </c>
      <c r="E256" s="161" t="s">
        <v>1</v>
      </c>
      <c r="F256" s="162" t="s">
        <v>2003</v>
      </c>
      <c r="H256" s="163">
        <v>-1.6</v>
      </c>
      <c r="I256" s="164"/>
      <c r="L256" s="160"/>
      <c r="M256" s="165"/>
      <c r="T256" s="166"/>
      <c r="AT256" s="161" t="s">
        <v>323</v>
      </c>
      <c r="AU256" s="161" t="s">
        <v>88</v>
      </c>
      <c r="AV256" s="13" t="s">
        <v>88</v>
      </c>
      <c r="AW256" s="13" t="s">
        <v>35</v>
      </c>
      <c r="AX256" s="13" t="s">
        <v>79</v>
      </c>
      <c r="AY256" s="161" t="s">
        <v>317</v>
      </c>
    </row>
    <row r="257" spans="2:51" s="12" customFormat="1" ht="11.25">
      <c r="B257" s="153"/>
      <c r="D257" s="154" t="s">
        <v>323</v>
      </c>
      <c r="E257" s="155" t="s">
        <v>1</v>
      </c>
      <c r="F257" s="156" t="s">
        <v>2004</v>
      </c>
      <c r="H257" s="155" t="s">
        <v>1</v>
      </c>
      <c r="I257" s="157"/>
      <c r="L257" s="153"/>
      <c r="M257" s="158"/>
      <c r="T257" s="159"/>
      <c r="AT257" s="155" t="s">
        <v>323</v>
      </c>
      <c r="AU257" s="155" t="s">
        <v>88</v>
      </c>
      <c r="AV257" s="12" t="s">
        <v>21</v>
      </c>
      <c r="AW257" s="12" t="s">
        <v>35</v>
      </c>
      <c r="AX257" s="12" t="s">
        <v>79</v>
      </c>
      <c r="AY257" s="155" t="s">
        <v>317</v>
      </c>
    </row>
    <row r="258" spans="2:51" s="13" customFormat="1" ht="11.25">
      <c r="B258" s="160"/>
      <c r="D258" s="154" t="s">
        <v>323</v>
      </c>
      <c r="E258" s="161" t="s">
        <v>1</v>
      </c>
      <c r="F258" s="162" t="s">
        <v>589</v>
      </c>
      <c r="H258" s="163">
        <v>-1.444</v>
      </c>
      <c r="I258" s="164"/>
      <c r="L258" s="160"/>
      <c r="M258" s="165"/>
      <c r="T258" s="166"/>
      <c r="AT258" s="161" t="s">
        <v>323</v>
      </c>
      <c r="AU258" s="161" t="s">
        <v>88</v>
      </c>
      <c r="AV258" s="13" t="s">
        <v>88</v>
      </c>
      <c r="AW258" s="13" t="s">
        <v>35</v>
      </c>
      <c r="AX258" s="13" t="s">
        <v>79</v>
      </c>
      <c r="AY258" s="161" t="s">
        <v>317</v>
      </c>
    </row>
    <row r="259" spans="2:51" s="12" customFormat="1" ht="11.25">
      <c r="B259" s="153"/>
      <c r="D259" s="154" t="s">
        <v>323</v>
      </c>
      <c r="E259" s="155" t="s">
        <v>1</v>
      </c>
      <c r="F259" s="156" t="s">
        <v>2005</v>
      </c>
      <c r="H259" s="155" t="s">
        <v>1</v>
      </c>
      <c r="I259" s="157"/>
      <c r="L259" s="153"/>
      <c r="M259" s="158"/>
      <c r="T259" s="159"/>
      <c r="AT259" s="155" t="s">
        <v>323</v>
      </c>
      <c r="AU259" s="155" t="s">
        <v>88</v>
      </c>
      <c r="AV259" s="12" t="s">
        <v>21</v>
      </c>
      <c r="AW259" s="12" t="s">
        <v>35</v>
      </c>
      <c r="AX259" s="12" t="s">
        <v>79</v>
      </c>
      <c r="AY259" s="155" t="s">
        <v>317</v>
      </c>
    </row>
    <row r="260" spans="2:51" s="13" customFormat="1" ht="11.25">
      <c r="B260" s="160"/>
      <c r="D260" s="154" t="s">
        <v>323</v>
      </c>
      <c r="E260" s="161" t="s">
        <v>1</v>
      </c>
      <c r="F260" s="162" t="s">
        <v>2006</v>
      </c>
      <c r="H260" s="163">
        <v>-28.325</v>
      </c>
      <c r="I260" s="164"/>
      <c r="L260" s="160"/>
      <c r="M260" s="165"/>
      <c r="T260" s="166"/>
      <c r="AT260" s="161" t="s">
        <v>323</v>
      </c>
      <c r="AU260" s="161" t="s">
        <v>88</v>
      </c>
      <c r="AV260" s="13" t="s">
        <v>88</v>
      </c>
      <c r="AW260" s="13" t="s">
        <v>35</v>
      </c>
      <c r="AX260" s="13" t="s">
        <v>79</v>
      </c>
      <c r="AY260" s="161" t="s">
        <v>317</v>
      </c>
    </row>
    <row r="261" spans="2:51" s="12" customFormat="1" ht="11.25">
      <c r="B261" s="153"/>
      <c r="D261" s="154" t="s">
        <v>323</v>
      </c>
      <c r="E261" s="155" t="s">
        <v>1</v>
      </c>
      <c r="F261" s="156" t="s">
        <v>2007</v>
      </c>
      <c r="H261" s="155" t="s">
        <v>1</v>
      </c>
      <c r="I261" s="157"/>
      <c r="L261" s="153"/>
      <c r="M261" s="158"/>
      <c r="T261" s="159"/>
      <c r="AT261" s="155" t="s">
        <v>323</v>
      </c>
      <c r="AU261" s="155" t="s">
        <v>88</v>
      </c>
      <c r="AV261" s="12" t="s">
        <v>21</v>
      </c>
      <c r="AW261" s="12" t="s">
        <v>35</v>
      </c>
      <c r="AX261" s="12" t="s">
        <v>79</v>
      </c>
      <c r="AY261" s="155" t="s">
        <v>317</v>
      </c>
    </row>
    <row r="262" spans="2:51" s="13" customFormat="1" ht="11.25">
      <c r="B262" s="160"/>
      <c r="D262" s="154" t="s">
        <v>323</v>
      </c>
      <c r="E262" s="161" t="s">
        <v>1</v>
      </c>
      <c r="F262" s="162" t="s">
        <v>2008</v>
      </c>
      <c r="H262" s="163">
        <v>-3.542</v>
      </c>
      <c r="I262" s="164"/>
      <c r="L262" s="160"/>
      <c r="M262" s="165"/>
      <c r="T262" s="166"/>
      <c r="AT262" s="161" t="s">
        <v>323</v>
      </c>
      <c r="AU262" s="161" t="s">
        <v>88</v>
      </c>
      <c r="AV262" s="13" t="s">
        <v>88</v>
      </c>
      <c r="AW262" s="13" t="s">
        <v>35</v>
      </c>
      <c r="AX262" s="13" t="s">
        <v>79</v>
      </c>
      <c r="AY262" s="161" t="s">
        <v>317</v>
      </c>
    </row>
    <row r="263" spans="2:51" s="12" customFormat="1" ht="11.25">
      <c r="B263" s="153"/>
      <c r="D263" s="154" t="s">
        <v>323</v>
      </c>
      <c r="E263" s="155" t="s">
        <v>1</v>
      </c>
      <c r="F263" s="156" t="s">
        <v>597</v>
      </c>
      <c r="H263" s="155" t="s">
        <v>1</v>
      </c>
      <c r="I263" s="157"/>
      <c r="L263" s="153"/>
      <c r="M263" s="158"/>
      <c r="T263" s="159"/>
      <c r="AT263" s="155" t="s">
        <v>323</v>
      </c>
      <c r="AU263" s="155" t="s">
        <v>88</v>
      </c>
      <c r="AV263" s="12" t="s">
        <v>21</v>
      </c>
      <c r="AW263" s="12" t="s">
        <v>35</v>
      </c>
      <c r="AX263" s="12" t="s">
        <v>79</v>
      </c>
      <c r="AY263" s="155" t="s">
        <v>317</v>
      </c>
    </row>
    <row r="264" spans="2:51" s="13" customFormat="1" ht="11.25">
      <c r="B264" s="160"/>
      <c r="D264" s="154" t="s">
        <v>323</v>
      </c>
      <c r="E264" s="161" t="s">
        <v>1</v>
      </c>
      <c r="F264" s="162" t="s">
        <v>2009</v>
      </c>
      <c r="H264" s="163">
        <v>-3.536</v>
      </c>
      <c r="I264" s="164"/>
      <c r="L264" s="160"/>
      <c r="M264" s="165"/>
      <c r="T264" s="166"/>
      <c r="AT264" s="161" t="s">
        <v>323</v>
      </c>
      <c r="AU264" s="161" t="s">
        <v>88</v>
      </c>
      <c r="AV264" s="13" t="s">
        <v>88</v>
      </c>
      <c r="AW264" s="13" t="s">
        <v>35</v>
      </c>
      <c r="AX264" s="13" t="s">
        <v>79</v>
      </c>
      <c r="AY264" s="161" t="s">
        <v>317</v>
      </c>
    </row>
    <row r="265" spans="2:51" s="14" customFormat="1" ht="11.25">
      <c r="B265" s="167"/>
      <c r="D265" s="154" t="s">
        <v>323</v>
      </c>
      <c r="E265" s="168" t="s">
        <v>1</v>
      </c>
      <c r="F265" s="169" t="s">
        <v>333</v>
      </c>
      <c r="H265" s="170">
        <v>-38.447</v>
      </c>
      <c r="I265" s="171"/>
      <c r="L265" s="167"/>
      <c r="M265" s="172"/>
      <c r="T265" s="173"/>
      <c r="AT265" s="168" t="s">
        <v>323</v>
      </c>
      <c r="AU265" s="168" t="s">
        <v>88</v>
      </c>
      <c r="AV265" s="14" t="s">
        <v>190</v>
      </c>
      <c r="AW265" s="14" t="s">
        <v>35</v>
      </c>
      <c r="AX265" s="14" t="s">
        <v>79</v>
      </c>
      <c r="AY265" s="168" t="s">
        <v>317</v>
      </c>
    </row>
    <row r="266" spans="2:51" s="15" customFormat="1" ht="11.25">
      <c r="B266" s="174"/>
      <c r="D266" s="154" t="s">
        <v>323</v>
      </c>
      <c r="E266" s="175" t="s">
        <v>132</v>
      </c>
      <c r="F266" s="176" t="s">
        <v>334</v>
      </c>
      <c r="H266" s="177">
        <v>36.753</v>
      </c>
      <c r="I266" s="178"/>
      <c r="L266" s="174"/>
      <c r="M266" s="179"/>
      <c r="T266" s="180"/>
      <c r="AT266" s="175" t="s">
        <v>323</v>
      </c>
      <c r="AU266" s="175" t="s">
        <v>88</v>
      </c>
      <c r="AV266" s="15" t="s">
        <v>219</v>
      </c>
      <c r="AW266" s="15" t="s">
        <v>35</v>
      </c>
      <c r="AX266" s="15" t="s">
        <v>21</v>
      </c>
      <c r="AY266" s="175" t="s">
        <v>317</v>
      </c>
    </row>
    <row r="267" spans="2:65" s="1" customFormat="1" ht="37.9" customHeight="1">
      <c r="B267" s="32"/>
      <c r="C267" s="139" t="s">
        <v>523</v>
      </c>
      <c r="D267" s="139" t="s">
        <v>319</v>
      </c>
      <c r="E267" s="140" t="s">
        <v>611</v>
      </c>
      <c r="F267" s="141" t="s">
        <v>612</v>
      </c>
      <c r="G267" s="142" t="s">
        <v>107</v>
      </c>
      <c r="H267" s="143">
        <v>1.911</v>
      </c>
      <c r="I267" s="144"/>
      <c r="J267" s="145">
        <f>ROUND(I267*H267,1)</f>
        <v>0</v>
      </c>
      <c r="K267" s="146"/>
      <c r="L267" s="32"/>
      <c r="M267" s="147" t="s">
        <v>1</v>
      </c>
      <c r="N267" s="148" t="s">
        <v>44</v>
      </c>
      <c r="P267" s="149">
        <f>O267*H267</f>
        <v>0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AR267" s="151" t="s">
        <v>219</v>
      </c>
      <c r="AT267" s="151" t="s">
        <v>319</v>
      </c>
      <c r="AU267" s="151" t="s">
        <v>88</v>
      </c>
      <c r="AY267" s="17" t="s">
        <v>317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7" t="s">
        <v>21</v>
      </c>
      <c r="BK267" s="152">
        <f>ROUND(I267*H267,1)</f>
        <v>0</v>
      </c>
      <c r="BL267" s="17" t="s">
        <v>219</v>
      </c>
      <c r="BM267" s="151" t="s">
        <v>2010</v>
      </c>
    </row>
    <row r="268" spans="2:51" s="12" customFormat="1" ht="11.25">
      <c r="B268" s="153"/>
      <c r="D268" s="154" t="s">
        <v>323</v>
      </c>
      <c r="E268" s="155" t="s">
        <v>1</v>
      </c>
      <c r="F268" s="156" t="s">
        <v>583</v>
      </c>
      <c r="H268" s="155" t="s">
        <v>1</v>
      </c>
      <c r="I268" s="157"/>
      <c r="L268" s="153"/>
      <c r="M268" s="158"/>
      <c r="T268" s="159"/>
      <c r="AT268" s="155" t="s">
        <v>323</v>
      </c>
      <c r="AU268" s="155" t="s">
        <v>88</v>
      </c>
      <c r="AV268" s="12" t="s">
        <v>21</v>
      </c>
      <c r="AW268" s="12" t="s">
        <v>35</v>
      </c>
      <c r="AX268" s="12" t="s">
        <v>79</v>
      </c>
      <c r="AY268" s="155" t="s">
        <v>317</v>
      </c>
    </row>
    <row r="269" spans="2:51" s="13" customFormat="1" ht="11.25">
      <c r="B269" s="160"/>
      <c r="D269" s="154" t="s">
        <v>323</v>
      </c>
      <c r="E269" s="161" t="s">
        <v>1</v>
      </c>
      <c r="F269" s="162" t="s">
        <v>1845</v>
      </c>
      <c r="H269" s="163">
        <v>14.288</v>
      </c>
      <c r="I269" s="164"/>
      <c r="L269" s="160"/>
      <c r="M269" s="165"/>
      <c r="T269" s="166"/>
      <c r="AT269" s="161" t="s">
        <v>323</v>
      </c>
      <c r="AU269" s="161" t="s">
        <v>88</v>
      </c>
      <c r="AV269" s="13" t="s">
        <v>88</v>
      </c>
      <c r="AW269" s="13" t="s">
        <v>35</v>
      </c>
      <c r="AX269" s="13" t="s">
        <v>79</v>
      </c>
      <c r="AY269" s="161" t="s">
        <v>317</v>
      </c>
    </row>
    <row r="270" spans="2:51" s="13" customFormat="1" ht="11.25">
      <c r="B270" s="160"/>
      <c r="D270" s="154" t="s">
        <v>323</v>
      </c>
      <c r="E270" s="161" t="s">
        <v>1</v>
      </c>
      <c r="F270" s="162" t="s">
        <v>1883</v>
      </c>
      <c r="H270" s="163">
        <v>6</v>
      </c>
      <c r="I270" s="164"/>
      <c r="L270" s="160"/>
      <c r="M270" s="165"/>
      <c r="T270" s="166"/>
      <c r="AT270" s="161" t="s">
        <v>323</v>
      </c>
      <c r="AU270" s="161" t="s">
        <v>88</v>
      </c>
      <c r="AV270" s="13" t="s">
        <v>88</v>
      </c>
      <c r="AW270" s="13" t="s">
        <v>35</v>
      </c>
      <c r="AX270" s="13" t="s">
        <v>79</v>
      </c>
      <c r="AY270" s="161" t="s">
        <v>317</v>
      </c>
    </row>
    <row r="271" spans="2:51" s="12" customFormat="1" ht="11.25">
      <c r="B271" s="153"/>
      <c r="D271" s="154" t="s">
        <v>323</v>
      </c>
      <c r="E271" s="155" t="s">
        <v>1</v>
      </c>
      <c r="F271" s="156" t="s">
        <v>614</v>
      </c>
      <c r="H271" s="155" t="s">
        <v>1</v>
      </c>
      <c r="I271" s="157"/>
      <c r="L271" s="153"/>
      <c r="M271" s="158"/>
      <c r="T271" s="159"/>
      <c r="AT271" s="155" t="s">
        <v>323</v>
      </c>
      <c r="AU271" s="155" t="s">
        <v>88</v>
      </c>
      <c r="AV271" s="12" t="s">
        <v>21</v>
      </c>
      <c r="AW271" s="12" t="s">
        <v>35</v>
      </c>
      <c r="AX271" s="12" t="s">
        <v>79</v>
      </c>
      <c r="AY271" s="155" t="s">
        <v>317</v>
      </c>
    </row>
    <row r="272" spans="2:51" s="13" customFormat="1" ht="11.25">
      <c r="B272" s="160"/>
      <c r="D272" s="154" t="s">
        <v>323</v>
      </c>
      <c r="E272" s="161" t="s">
        <v>1</v>
      </c>
      <c r="F272" s="162" t="s">
        <v>615</v>
      </c>
      <c r="H272" s="163">
        <v>-18.377</v>
      </c>
      <c r="I272" s="164"/>
      <c r="L272" s="160"/>
      <c r="M272" s="165"/>
      <c r="T272" s="166"/>
      <c r="AT272" s="161" t="s">
        <v>323</v>
      </c>
      <c r="AU272" s="161" t="s">
        <v>88</v>
      </c>
      <c r="AV272" s="13" t="s">
        <v>88</v>
      </c>
      <c r="AW272" s="13" t="s">
        <v>35</v>
      </c>
      <c r="AX272" s="13" t="s">
        <v>79</v>
      </c>
      <c r="AY272" s="161" t="s">
        <v>317</v>
      </c>
    </row>
    <row r="273" spans="2:51" s="15" customFormat="1" ht="11.25">
      <c r="B273" s="174"/>
      <c r="D273" s="154" t="s">
        <v>323</v>
      </c>
      <c r="E273" s="175" t="s">
        <v>144</v>
      </c>
      <c r="F273" s="176" t="s">
        <v>334</v>
      </c>
      <c r="H273" s="177">
        <v>1.911</v>
      </c>
      <c r="I273" s="178"/>
      <c r="L273" s="174"/>
      <c r="M273" s="179"/>
      <c r="T273" s="180"/>
      <c r="AT273" s="175" t="s">
        <v>323</v>
      </c>
      <c r="AU273" s="175" t="s">
        <v>88</v>
      </c>
      <c r="AV273" s="15" t="s">
        <v>219</v>
      </c>
      <c r="AW273" s="15" t="s">
        <v>35</v>
      </c>
      <c r="AX273" s="15" t="s">
        <v>21</v>
      </c>
      <c r="AY273" s="175" t="s">
        <v>317</v>
      </c>
    </row>
    <row r="274" spans="2:65" s="1" customFormat="1" ht="37.9" customHeight="1">
      <c r="B274" s="32"/>
      <c r="C274" s="139" t="s">
        <v>169</v>
      </c>
      <c r="D274" s="139" t="s">
        <v>319</v>
      </c>
      <c r="E274" s="140" t="s">
        <v>618</v>
      </c>
      <c r="F274" s="141" t="s">
        <v>619</v>
      </c>
      <c r="G274" s="142" t="s">
        <v>107</v>
      </c>
      <c r="H274" s="143">
        <v>9.555</v>
      </c>
      <c r="I274" s="144"/>
      <c r="J274" s="145">
        <f>ROUND(I274*H274,1)</f>
        <v>0</v>
      </c>
      <c r="K274" s="146"/>
      <c r="L274" s="32"/>
      <c r="M274" s="147" t="s">
        <v>1</v>
      </c>
      <c r="N274" s="148" t="s">
        <v>44</v>
      </c>
      <c r="P274" s="149">
        <f>O274*H274</f>
        <v>0</v>
      </c>
      <c r="Q274" s="149">
        <v>0</v>
      </c>
      <c r="R274" s="149">
        <f>Q274*H274</f>
        <v>0</v>
      </c>
      <c r="S274" s="149">
        <v>0</v>
      </c>
      <c r="T274" s="150">
        <f>S274*H274</f>
        <v>0</v>
      </c>
      <c r="AR274" s="151" t="s">
        <v>219</v>
      </c>
      <c r="AT274" s="151" t="s">
        <v>319</v>
      </c>
      <c r="AU274" s="151" t="s">
        <v>88</v>
      </c>
      <c r="AY274" s="17" t="s">
        <v>317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7" t="s">
        <v>21</v>
      </c>
      <c r="BK274" s="152">
        <f>ROUND(I274*H274,1)</f>
        <v>0</v>
      </c>
      <c r="BL274" s="17" t="s">
        <v>219</v>
      </c>
      <c r="BM274" s="151" t="s">
        <v>2011</v>
      </c>
    </row>
    <row r="275" spans="2:51" s="13" customFormat="1" ht="11.25">
      <c r="B275" s="160"/>
      <c r="D275" s="154" t="s">
        <v>323</v>
      </c>
      <c r="E275" s="161" t="s">
        <v>1</v>
      </c>
      <c r="F275" s="162" t="s">
        <v>621</v>
      </c>
      <c r="H275" s="163">
        <v>9.555</v>
      </c>
      <c r="I275" s="164"/>
      <c r="L275" s="160"/>
      <c r="M275" s="165"/>
      <c r="T275" s="166"/>
      <c r="AT275" s="161" t="s">
        <v>323</v>
      </c>
      <c r="AU275" s="161" t="s">
        <v>88</v>
      </c>
      <c r="AV275" s="13" t="s">
        <v>88</v>
      </c>
      <c r="AW275" s="13" t="s">
        <v>35</v>
      </c>
      <c r="AX275" s="13" t="s">
        <v>79</v>
      </c>
      <c r="AY275" s="161" t="s">
        <v>317</v>
      </c>
    </row>
    <row r="276" spans="2:51" s="15" customFormat="1" ht="11.25">
      <c r="B276" s="174"/>
      <c r="D276" s="154" t="s">
        <v>323</v>
      </c>
      <c r="E276" s="175" t="s">
        <v>1</v>
      </c>
      <c r="F276" s="176" t="s">
        <v>334</v>
      </c>
      <c r="H276" s="177">
        <v>9.555</v>
      </c>
      <c r="I276" s="178"/>
      <c r="L276" s="174"/>
      <c r="M276" s="179"/>
      <c r="T276" s="180"/>
      <c r="AT276" s="175" t="s">
        <v>323</v>
      </c>
      <c r="AU276" s="175" t="s">
        <v>88</v>
      </c>
      <c r="AV276" s="15" t="s">
        <v>219</v>
      </c>
      <c r="AW276" s="15" t="s">
        <v>35</v>
      </c>
      <c r="AX276" s="15" t="s">
        <v>21</v>
      </c>
      <c r="AY276" s="175" t="s">
        <v>317</v>
      </c>
    </row>
    <row r="277" spans="2:65" s="1" customFormat="1" ht="37.9" customHeight="1">
      <c r="B277" s="32"/>
      <c r="C277" s="139" t="s">
        <v>508</v>
      </c>
      <c r="D277" s="139" t="s">
        <v>319</v>
      </c>
      <c r="E277" s="140" t="s">
        <v>623</v>
      </c>
      <c r="F277" s="141" t="s">
        <v>624</v>
      </c>
      <c r="G277" s="142" t="s">
        <v>107</v>
      </c>
      <c r="H277" s="143">
        <v>19.975</v>
      </c>
      <c r="I277" s="144"/>
      <c r="J277" s="145">
        <f>ROUND(I277*H277,1)</f>
        <v>0</v>
      </c>
      <c r="K277" s="146"/>
      <c r="L277" s="32"/>
      <c r="M277" s="147" t="s">
        <v>1</v>
      </c>
      <c r="N277" s="148" t="s">
        <v>44</v>
      </c>
      <c r="P277" s="149">
        <f>O277*H277</f>
        <v>0</v>
      </c>
      <c r="Q277" s="149">
        <v>0</v>
      </c>
      <c r="R277" s="149">
        <f>Q277*H277</f>
        <v>0</v>
      </c>
      <c r="S277" s="149">
        <v>0</v>
      </c>
      <c r="T277" s="150">
        <f>S277*H277</f>
        <v>0</v>
      </c>
      <c r="AR277" s="151" t="s">
        <v>219</v>
      </c>
      <c r="AT277" s="151" t="s">
        <v>319</v>
      </c>
      <c r="AU277" s="151" t="s">
        <v>88</v>
      </c>
      <c r="AY277" s="17" t="s">
        <v>317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7" t="s">
        <v>21</v>
      </c>
      <c r="BK277" s="152">
        <f>ROUND(I277*H277,1)</f>
        <v>0</v>
      </c>
      <c r="BL277" s="17" t="s">
        <v>219</v>
      </c>
      <c r="BM277" s="151" t="s">
        <v>2012</v>
      </c>
    </row>
    <row r="278" spans="2:51" s="12" customFormat="1" ht="11.25">
      <c r="B278" s="153"/>
      <c r="D278" s="154" t="s">
        <v>323</v>
      </c>
      <c r="E278" s="155" t="s">
        <v>1</v>
      </c>
      <c r="F278" s="156" t="s">
        <v>583</v>
      </c>
      <c r="H278" s="155" t="s">
        <v>1</v>
      </c>
      <c r="I278" s="157"/>
      <c r="L278" s="153"/>
      <c r="M278" s="158"/>
      <c r="T278" s="159"/>
      <c r="AT278" s="155" t="s">
        <v>323</v>
      </c>
      <c r="AU278" s="155" t="s">
        <v>88</v>
      </c>
      <c r="AV278" s="12" t="s">
        <v>21</v>
      </c>
      <c r="AW278" s="12" t="s">
        <v>35</v>
      </c>
      <c r="AX278" s="12" t="s">
        <v>79</v>
      </c>
      <c r="AY278" s="155" t="s">
        <v>317</v>
      </c>
    </row>
    <row r="279" spans="2:51" s="13" customFormat="1" ht="11.25">
      <c r="B279" s="160"/>
      <c r="D279" s="154" t="s">
        <v>323</v>
      </c>
      <c r="E279" s="161" t="s">
        <v>1</v>
      </c>
      <c r="F279" s="162" t="s">
        <v>1995</v>
      </c>
      <c r="H279" s="163">
        <v>38.352</v>
      </c>
      <c r="I279" s="164"/>
      <c r="L279" s="160"/>
      <c r="M279" s="165"/>
      <c r="T279" s="166"/>
      <c r="AT279" s="161" t="s">
        <v>323</v>
      </c>
      <c r="AU279" s="161" t="s">
        <v>88</v>
      </c>
      <c r="AV279" s="13" t="s">
        <v>88</v>
      </c>
      <c r="AW279" s="13" t="s">
        <v>35</v>
      </c>
      <c r="AX279" s="13" t="s">
        <v>79</v>
      </c>
      <c r="AY279" s="161" t="s">
        <v>317</v>
      </c>
    </row>
    <row r="280" spans="2:51" s="12" customFormat="1" ht="11.25">
      <c r="B280" s="153"/>
      <c r="D280" s="154" t="s">
        <v>323</v>
      </c>
      <c r="E280" s="155" t="s">
        <v>1</v>
      </c>
      <c r="F280" s="156" t="s">
        <v>614</v>
      </c>
      <c r="H280" s="155" t="s">
        <v>1</v>
      </c>
      <c r="I280" s="157"/>
      <c r="L280" s="153"/>
      <c r="M280" s="158"/>
      <c r="T280" s="159"/>
      <c r="AT280" s="155" t="s">
        <v>323</v>
      </c>
      <c r="AU280" s="155" t="s">
        <v>88</v>
      </c>
      <c r="AV280" s="12" t="s">
        <v>21</v>
      </c>
      <c r="AW280" s="12" t="s">
        <v>35</v>
      </c>
      <c r="AX280" s="12" t="s">
        <v>79</v>
      </c>
      <c r="AY280" s="155" t="s">
        <v>317</v>
      </c>
    </row>
    <row r="281" spans="2:51" s="13" customFormat="1" ht="11.25">
      <c r="B281" s="160"/>
      <c r="D281" s="154" t="s">
        <v>323</v>
      </c>
      <c r="E281" s="161" t="s">
        <v>1</v>
      </c>
      <c r="F281" s="162" t="s">
        <v>615</v>
      </c>
      <c r="H281" s="163">
        <v>-18.377</v>
      </c>
      <c r="I281" s="164"/>
      <c r="L281" s="160"/>
      <c r="M281" s="165"/>
      <c r="T281" s="166"/>
      <c r="AT281" s="161" t="s">
        <v>323</v>
      </c>
      <c r="AU281" s="161" t="s">
        <v>88</v>
      </c>
      <c r="AV281" s="13" t="s">
        <v>88</v>
      </c>
      <c r="AW281" s="13" t="s">
        <v>35</v>
      </c>
      <c r="AX281" s="13" t="s">
        <v>79</v>
      </c>
      <c r="AY281" s="161" t="s">
        <v>317</v>
      </c>
    </row>
    <row r="282" spans="2:51" s="15" customFormat="1" ht="11.25">
      <c r="B282" s="174"/>
      <c r="D282" s="154" t="s">
        <v>323</v>
      </c>
      <c r="E282" s="175" t="s">
        <v>147</v>
      </c>
      <c r="F282" s="176" t="s">
        <v>334</v>
      </c>
      <c r="H282" s="177">
        <v>19.975</v>
      </c>
      <c r="I282" s="178"/>
      <c r="L282" s="174"/>
      <c r="M282" s="179"/>
      <c r="T282" s="180"/>
      <c r="AT282" s="175" t="s">
        <v>323</v>
      </c>
      <c r="AU282" s="175" t="s">
        <v>88</v>
      </c>
      <c r="AV282" s="15" t="s">
        <v>219</v>
      </c>
      <c r="AW282" s="15" t="s">
        <v>35</v>
      </c>
      <c r="AX282" s="15" t="s">
        <v>21</v>
      </c>
      <c r="AY282" s="175" t="s">
        <v>317</v>
      </c>
    </row>
    <row r="283" spans="2:65" s="1" customFormat="1" ht="37.9" customHeight="1">
      <c r="B283" s="32"/>
      <c r="C283" s="139" t="s">
        <v>539</v>
      </c>
      <c r="D283" s="139" t="s">
        <v>319</v>
      </c>
      <c r="E283" s="140" t="s">
        <v>626</v>
      </c>
      <c r="F283" s="141" t="s">
        <v>627</v>
      </c>
      <c r="G283" s="142" t="s">
        <v>107</v>
      </c>
      <c r="H283" s="143">
        <v>99.875</v>
      </c>
      <c r="I283" s="144"/>
      <c r="J283" s="145">
        <f>ROUND(I283*H283,1)</f>
        <v>0</v>
      </c>
      <c r="K283" s="146"/>
      <c r="L283" s="32"/>
      <c r="M283" s="147" t="s">
        <v>1</v>
      </c>
      <c r="N283" s="148" t="s">
        <v>44</v>
      </c>
      <c r="P283" s="149">
        <f>O283*H283</f>
        <v>0</v>
      </c>
      <c r="Q283" s="149">
        <v>0</v>
      </c>
      <c r="R283" s="149">
        <f>Q283*H283</f>
        <v>0</v>
      </c>
      <c r="S283" s="149">
        <v>0</v>
      </c>
      <c r="T283" s="150">
        <f>S283*H283</f>
        <v>0</v>
      </c>
      <c r="AR283" s="151" t="s">
        <v>219</v>
      </c>
      <c r="AT283" s="151" t="s">
        <v>319</v>
      </c>
      <c r="AU283" s="151" t="s">
        <v>88</v>
      </c>
      <c r="AY283" s="17" t="s">
        <v>317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7" t="s">
        <v>21</v>
      </c>
      <c r="BK283" s="152">
        <f>ROUND(I283*H283,1)</f>
        <v>0</v>
      </c>
      <c r="BL283" s="17" t="s">
        <v>219</v>
      </c>
      <c r="BM283" s="151" t="s">
        <v>2013</v>
      </c>
    </row>
    <row r="284" spans="2:51" s="13" customFormat="1" ht="11.25">
      <c r="B284" s="160"/>
      <c r="D284" s="154" t="s">
        <v>323</v>
      </c>
      <c r="E284" s="161" t="s">
        <v>1</v>
      </c>
      <c r="F284" s="162" t="s">
        <v>629</v>
      </c>
      <c r="H284" s="163">
        <v>99.875</v>
      </c>
      <c r="I284" s="164"/>
      <c r="L284" s="160"/>
      <c r="M284" s="165"/>
      <c r="T284" s="166"/>
      <c r="AT284" s="161" t="s">
        <v>323</v>
      </c>
      <c r="AU284" s="161" t="s">
        <v>88</v>
      </c>
      <c r="AV284" s="13" t="s">
        <v>88</v>
      </c>
      <c r="AW284" s="13" t="s">
        <v>35</v>
      </c>
      <c r="AX284" s="13" t="s">
        <v>79</v>
      </c>
      <c r="AY284" s="161" t="s">
        <v>317</v>
      </c>
    </row>
    <row r="285" spans="2:51" s="15" customFormat="1" ht="11.25">
      <c r="B285" s="174"/>
      <c r="D285" s="154" t="s">
        <v>323</v>
      </c>
      <c r="E285" s="175" t="s">
        <v>1</v>
      </c>
      <c r="F285" s="176" t="s">
        <v>334</v>
      </c>
      <c r="H285" s="177">
        <v>99.875</v>
      </c>
      <c r="I285" s="178"/>
      <c r="L285" s="174"/>
      <c r="M285" s="179"/>
      <c r="T285" s="180"/>
      <c r="AT285" s="175" t="s">
        <v>323</v>
      </c>
      <c r="AU285" s="175" t="s">
        <v>88</v>
      </c>
      <c r="AV285" s="15" t="s">
        <v>219</v>
      </c>
      <c r="AW285" s="15" t="s">
        <v>35</v>
      </c>
      <c r="AX285" s="15" t="s">
        <v>21</v>
      </c>
      <c r="AY285" s="175" t="s">
        <v>317</v>
      </c>
    </row>
    <row r="286" spans="2:65" s="1" customFormat="1" ht="37.9" customHeight="1">
      <c r="B286" s="32"/>
      <c r="C286" s="139" t="s">
        <v>545</v>
      </c>
      <c r="D286" s="139" t="s">
        <v>319</v>
      </c>
      <c r="E286" s="140" t="s">
        <v>631</v>
      </c>
      <c r="F286" s="141" t="s">
        <v>632</v>
      </c>
      <c r="G286" s="142" t="s">
        <v>107</v>
      </c>
      <c r="H286" s="143">
        <v>22.56</v>
      </c>
      <c r="I286" s="144"/>
      <c r="J286" s="145">
        <f>ROUND(I286*H286,1)</f>
        <v>0</v>
      </c>
      <c r="K286" s="146"/>
      <c r="L286" s="32"/>
      <c r="M286" s="147" t="s">
        <v>1</v>
      </c>
      <c r="N286" s="148" t="s">
        <v>44</v>
      </c>
      <c r="P286" s="149">
        <f>O286*H286</f>
        <v>0</v>
      </c>
      <c r="Q286" s="149">
        <v>0</v>
      </c>
      <c r="R286" s="149">
        <f>Q286*H286</f>
        <v>0</v>
      </c>
      <c r="S286" s="149">
        <v>0</v>
      </c>
      <c r="T286" s="150">
        <f>S286*H286</f>
        <v>0</v>
      </c>
      <c r="AR286" s="151" t="s">
        <v>219</v>
      </c>
      <c r="AT286" s="151" t="s">
        <v>319</v>
      </c>
      <c r="AU286" s="151" t="s">
        <v>88</v>
      </c>
      <c r="AY286" s="17" t="s">
        <v>317</v>
      </c>
      <c r="BE286" s="152">
        <f>IF(N286="základní",J286,0)</f>
        <v>0</v>
      </c>
      <c r="BF286" s="152">
        <f>IF(N286="snížená",J286,0)</f>
        <v>0</v>
      </c>
      <c r="BG286" s="152">
        <f>IF(N286="zákl. přenesená",J286,0)</f>
        <v>0</v>
      </c>
      <c r="BH286" s="152">
        <f>IF(N286="sníž. přenesená",J286,0)</f>
        <v>0</v>
      </c>
      <c r="BI286" s="152">
        <f>IF(N286="nulová",J286,0)</f>
        <v>0</v>
      </c>
      <c r="BJ286" s="17" t="s">
        <v>21</v>
      </c>
      <c r="BK286" s="152">
        <f>ROUND(I286*H286,1)</f>
        <v>0</v>
      </c>
      <c r="BL286" s="17" t="s">
        <v>219</v>
      </c>
      <c r="BM286" s="151" t="s">
        <v>2014</v>
      </c>
    </row>
    <row r="287" spans="2:51" s="13" customFormat="1" ht="11.25">
      <c r="B287" s="160"/>
      <c r="D287" s="154" t="s">
        <v>323</v>
      </c>
      <c r="E287" s="161" t="s">
        <v>1</v>
      </c>
      <c r="F287" s="162" t="s">
        <v>1852</v>
      </c>
      <c r="H287" s="163">
        <v>22.56</v>
      </c>
      <c r="I287" s="164"/>
      <c r="L287" s="160"/>
      <c r="M287" s="165"/>
      <c r="T287" s="166"/>
      <c r="AT287" s="161" t="s">
        <v>323</v>
      </c>
      <c r="AU287" s="161" t="s">
        <v>88</v>
      </c>
      <c r="AV287" s="13" t="s">
        <v>88</v>
      </c>
      <c r="AW287" s="13" t="s">
        <v>35</v>
      </c>
      <c r="AX287" s="13" t="s">
        <v>79</v>
      </c>
      <c r="AY287" s="161" t="s">
        <v>317</v>
      </c>
    </row>
    <row r="288" spans="2:51" s="15" customFormat="1" ht="11.25">
      <c r="B288" s="174"/>
      <c r="D288" s="154" t="s">
        <v>323</v>
      </c>
      <c r="E288" s="175" t="s">
        <v>150</v>
      </c>
      <c r="F288" s="176" t="s">
        <v>334</v>
      </c>
      <c r="H288" s="177">
        <v>22.56</v>
      </c>
      <c r="I288" s="178"/>
      <c r="L288" s="174"/>
      <c r="M288" s="179"/>
      <c r="T288" s="180"/>
      <c r="AT288" s="175" t="s">
        <v>323</v>
      </c>
      <c r="AU288" s="175" t="s">
        <v>88</v>
      </c>
      <c r="AV288" s="15" t="s">
        <v>219</v>
      </c>
      <c r="AW288" s="15" t="s">
        <v>35</v>
      </c>
      <c r="AX288" s="15" t="s">
        <v>21</v>
      </c>
      <c r="AY288" s="175" t="s">
        <v>317</v>
      </c>
    </row>
    <row r="289" spans="2:65" s="1" customFormat="1" ht="37.9" customHeight="1">
      <c r="B289" s="32"/>
      <c r="C289" s="139" t="s">
        <v>553</v>
      </c>
      <c r="D289" s="139" t="s">
        <v>319</v>
      </c>
      <c r="E289" s="140" t="s">
        <v>634</v>
      </c>
      <c r="F289" s="141" t="s">
        <v>635</v>
      </c>
      <c r="G289" s="142" t="s">
        <v>107</v>
      </c>
      <c r="H289" s="143">
        <v>112.8</v>
      </c>
      <c r="I289" s="144"/>
      <c r="J289" s="145">
        <f>ROUND(I289*H289,1)</f>
        <v>0</v>
      </c>
      <c r="K289" s="146"/>
      <c r="L289" s="32"/>
      <c r="M289" s="147" t="s">
        <v>1</v>
      </c>
      <c r="N289" s="148" t="s">
        <v>44</v>
      </c>
      <c r="P289" s="149">
        <f>O289*H289</f>
        <v>0</v>
      </c>
      <c r="Q289" s="149">
        <v>0</v>
      </c>
      <c r="R289" s="149">
        <f>Q289*H289</f>
        <v>0</v>
      </c>
      <c r="S289" s="149">
        <v>0</v>
      </c>
      <c r="T289" s="150">
        <f>S289*H289</f>
        <v>0</v>
      </c>
      <c r="AR289" s="151" t="s">
        <v>219</v>
      </c>
      <c r="AT289" s="151" t="s">
        <v>319</v>
      </c>
      <c r="AU289" s="151" t="s">
        <v>88</v>
      </c>
      <c r="AY289" s="17" t="s">
        <v>317</v>
      </c>
      <c r="BE289" s="152">
        <f>IF(N289="základní",J289,0)</f>
        <v>0</v>
      </c>
      <c r="BF289" s="152">
        <f>IF(N289="snížená",J289,0)</f>
        <v>0</v>
      </c>
      <c r="BG289" s="152">
        <f>IF(N289="zákl. přenesená",J289,0)</f>
        <v>0</v>
      </c>
      <c r="BH289" s="152">
        <f>IF(N289="sníž. přenesená",J289,0)</f>
        <v>0</v>
      </c>
      <c r="BI289" s="152">
        <f>IF(N289="nulová",J289,0)</f>
        <v>0</v>
      </c>
      <c r="BJ289" s="17" t="s">
        <v>21</v>
      </c>
      <c r="BK289" s="152">
        <f>ROUND(I289*H289,1)</f>
        <v>0</v>
      </c>
      <c r="BL289" s="17" t="s">
        <v>219</v>
      </c>
      <c r="BM289" s="151" t="s">
        <v>2015</v>
      </c>
    </row>
    <row r="290" spans="2:51" s="13" customFormat="1" ht="11.25">
      <c r="B290" s="160"/>
      <c r="D290" s="154" t="s">
        <v>323</v>
      </c>
      <c r="E290" s="161" t="s">
        <v>1</v>
      </c>
      <c r="F290" s="162" t="s">
        <v>637</v>
      </c>
      <c r="H290" s="163">
        <v>112.8</v>
      </c>
      <c r="I290" s="164"/>
      <c r="L290" s="160"/>
      <c r="M290" s="165"/>
      <c r="T290" s="166"/>
      <c r="AT290" s="161" t="s">
        <v>323</v>
      </c>
      <c r="AU290" s="161" t="s">
        <v>88</v>
      </c>
      <c r="AV290" s="13" t="s">
        <v>88</v>
      </c>
      <c r="AW290" s="13" t="s">
        <v>35</v>
      </c>
      <c r="AX290" s="13" t="s">
        <v>79</v>
      </c>
      <c r="AY290" s="161" t="s">
        <v>317</v>
      </c>
    </row>
    <row r="291" spans="2:51" s="15" customFormat="1" ht="11.25">
      <c r="B291" s="174"/>
      <c r="D291" s="154" t="s">
        <v>323</v>
      </c>
      <c r="E291" s="175" t="s">
        <v>1</v>
      </c>
      <c r="F291" s="176" t="s">
        <v>334</v>
      </c>
      <c r="H291" s="177">
        <v>112.8</v>
      </c>
      <c r="I291" s="178"/>
      <c r="L291" s="174"/>
      <c r="M291" s="179"/>
      <c r="T291" s="180"/>
      <c r="AT291" s="175" t="s">
        <v>323</v>
      </c>
      <c r="AU291" s="175" t="s">
        <v>88</v>
      </c>
      <c r="AV291" s="15" t="s">
        <v>219</v>
      </c>
      <c r="AW291" s="15" t="s">
        <v>35</v>
      </c>
      <c r="AX291" s="15" t="s">
        <v>21</v>
      </c>
      <c r="AY291" s="175" t="s">
        <v>317</v>
      </c>
    </row>
    <row r="292" spans="2:65" s="1" customFormat="1" ht="33" customHeight="1">
      <c r="B292" s="32"/>
      <c r="C292" s="139" t="s">
        <v>213</v>
      </c>
      <c r="D292" s="139" t="s">
        <v>319</v>
      </c>
      <c r="E292" s="140" t="s">
        <v>639</v>
      </c>
      <c r="F292" s="141" t="s">
        <v>640</v>
      </c>
      <c r="G292" s="142" t="s">
        <v>236</v>
      </c>
      <c r="H292" s="143">
        <v>80.003</v>
      </c>
      <c r="I292" s="144"/>
      <c r="J292" s="145">
        <f>ROUND(I292*H292,1)</f>
        <v>0</v>
      </c>
      <c r="K292" s="146"/>
      <c r="L292" s="32"/>
      <c r="M292" s="147" t="s">
        <v>1</v>
      </c>
      <c r="N292" s="148" t="s">
        <v>44</v>
      </c>
      <c r="P292" s="149">
        <f>O292*H292</f>
        <v>0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AR292" s="151" t="s">
        <v>219</v>
      </c>
      <c r="AT292" s="151" t="s">
        <v>319</v>
      </c>
      <c r="AU292" s="151" t="s">
        <v>88</v>
      </c>
      <c r="AY292" s="17" t="s">
        <v>317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7" t="s">
        <v>21</v>
      </c>
      <c r="BK292" s="152">
        <f>ROUND(I292*H292,1)</f>
        <v>0</v>
      </c>
      <c r="BL292" s="17" t="s">
        <v>219</v>
      </c>
      <c r="BM292" s="151" t="s">
        <v>2016</v>
      </c>
    </row>
    <row r="293" spans="2:51" s="13" customFormat="1" ht="11.25">
      <c r="B293" s="160"/>
      <c r="D293" s="154" t="s">
        <v>323</v>
      </c>
      <c r="E293" s="161" t="s">
        <v>1</v>
      </c>
      <c r="F293" s="162" t="s">
        <v>2017</v>
      </c>
      <c r="H293" s="163">
        <v>80.003</v>
      </c>
      <c r="I293" s="164"/>
      <c r="L293" s="160"/>
      <c r="M293" s="165"/>
      <c r="T293" s="166"/>
      <c r="AT293" s="161" t="s">
        <v>323</v>
      </c>
      <c r="AU293" s="161" t="s">
        <v>88</v>
      </c>
      <c r="AV293" s="13" t="s">
        <v>88</v>
      </c>
      <c r="AW293" s="13" t="s">
        <v>35</v>
      </c>
      <c r="AX293" s="13" t="s">
        <v>79</v>
      </c>
      <c r="AY293" s="161" t="s">
        <v>317</v>
      </c>
    </row>
    <row r="294" spans="2:51" s="15" customFormat="1" ht="11.25">
      <c r="B294" s="174"/>
      <c r="D294" s="154" t="s">
        <v>323</v>
      </c>
      <c r="E294" s="175" t="s">
        <v>1</v>
      </c>
      <c r="F294" s="176" t="s">
        <v>334</v>
      </c>
      <c r="H294" s="177">
        <v>80.003</v>
      </c>
      <c r="I294" s="178"/>
      <c r="L294" s="174"/>
      <c r="M294" s="179"/>
      <c r="T294" s="180"/>
      <c r="AT294" s="175" t="s">
        <v>323</v>
      </c>
      <c r="AU294" s="175" t="s">
        <v>88</v>
      </c>
      <c r="AV294" s="15" t="s">
        <v>219</v>
      </c>
      <c r="AW294" s="15" t="s">
        <v>35</v>
      </c>
      <c r="AX294" s="15" t="s">
        <v>21</v>
      </c>
      <c r="AY294" s="175" t="s">
        <v>317</v>
      </c>
    </row>
    <row r="295" spans="2:65" s="1" customFormat="1" ht="24.2" customHeight="1">
      <c r="B295" s="32"/>
      <c r="C295" s="139" t="s">
        <v>560</v>
      </c>
      <c r="D295" s="139" t="s">
        <v>319</v>
      </c>
      <c r="E295" s="140" t="s">
        <v>644</v>
      </c>
      <c r="F295" s="141" t="s">
        <v>645</v>
      </c>
      <c r="G295" s="142" t="s">
        <v>154</v>
      </c>
      <c r="H295" s="143">
        <v>29.842</v>
      </c>
      <c r="I295" s="144"/>
      <c r="J295" s="145">
        <f>ROUND(I295*H295,1)</f>
        <v>0</v>
      </c>
      <c r="K295" s="146"/>
      <c r="L295" s="32"/>
      <c r="M295" s="147" t="s">
        <v>1</v>
      </c>
      <c r="N295" s="148" t="s">
        <v>44</v>
      </c>
      <c r="P295" s="149">
        <f>O295*H295</f>
        <v>0</v>
      </c>
      <c r="Q295" s="149">
        <v>0</v>
      </c>
      <c r="R295" s="149">
        <f>Q295*H295</f>
        <v>0</v>
      </c>
      <c r="S295" s="149">
        <v>0</v>
      </c>
      <c r="T295" s="150">
        <f>S295*H295</f>
        <v>0</v>
      </c>
      <c r="AR295" s="151" t="s">
        <v>219</v>
      </c>
      <c r="AT295" s="151" t="s">
        <v>319</v>
      </c>
      <c r="AU295" s="151" t="s">
        <v>88</v>
      </c>
      <c r="AY295" s="17" t="s">
        <v>317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7" t="s">
        <v>21</v>
      </c>
      <c r="BK295" s="152">
        <f>ROUND(I295*H295,1)</f>
        <v>0</v>
      </c>
      <c r="BL295" s="17" t="s">
        <v>219</v>
      </c>
      <c r="BM295" s="151" t="s">
        <v>2018</v>
      </c>
    </row>
    <row r="296" spans="2:51" s="12" customFormat="1" ht="11.25">
      <c r="B296" s="153"/>
      <c r="D296" s="154" t="s">
        <v>323</v>
      </c>
      <c r="E296" s="155" t="s">
        <v>1</v>
      </c>
      <c r="F296" s="156" t="s">
        <v>2019</v>
      </c>
      <c r="H296" s="155" t="s">
        <v>1</v>
      </c>
      <c r="I296" s="157"/>
      <c r="L296" s="153"/>
      <c r="M296" s="158"/>
      <c r="T296" s="159"/>
      <c r="AT296" s="155" t="s">
        <v>323</v>
      </c>
      <c r="AU296" s="155" t="s">
        <v>88</v>
      </c>
      <c r="AV296" s="12" t="s">
        <v>21</v>
      </c>
      <c r="AW296" s="12" t="s">
        <v>35</v>
      </c>
      <c r="AX296" s="12" t="s">
        <v>79</v>
      </c>
      <c r="AY296" s="155" t="s">
        <v>317</v>
      </c>
    </row>
    <row r="297" spans="2:51" s="13" customFormat="1" ht="11.25">
      <c r="B297" s="160"/>
      <c r="D297" s="154" t="s">
        <v>323</v>
      </c>
      <c r="E297" s="161" t="s">
        <v>1</v>
      </c>
      <c r="F297" s="162" t="s">
        <v>2020</v>
      </c>
      <c r="H297" s="163">
        <v>29.842</v>
      </c>
      <c r="I297" s="164"/>
      <c r="L297" s="160"/>
      <c r="M297" s="165"/>
      <c r="T297" s="166"/>
      <c r="AT297" s="161" t="s">
        <v>323</v>
      </c>
      <c r="AU297" s="161" t="s">
        <v>88</v>
      </c>
      <c r="AV297" s="13" t="s">
        <v>88</v>
      </c>
      <c r="AW297" s="13" t="s">
        <v>35</v>
      </c>
      <c r="AX297" s="13" t="s">
        <v>79</v>
      </c>
      <c r="AY297" s="161" t="s">
        <v>317</v>
      </c>
    </row>
    <row r="298" spans="2:51" s="15" customFormat="1" ht="11.25">
      <c r="B298" s="174"/>
      <c r="D298" s="154" t="s">
        <v>323</v>
      </c>
      <c r="E298" s="175" t="s">
        <v>1</v>
      </c>
      <c r="F298" s="176" t="s">
        <v>334</v>
      </c>
      <c r="H298" s="177">
        <v>29.842</v>
      </c>
      <c r="I298" s="178"/>
      <c r="L298" s="174"/>
      <c r="M298" s="179"/>
      <c r="T298" s="180"/>
      <c r="AT298" s="175" t="s">
        <v>323</v>
      </c>
      <c r="AU298" s="175" t="s">
        <v>88</v>
      </c>
      <c r="AV298" s="15" t="s">
        <v>219</v>
      </c>
      <c r="AW298" s="15" t="s">
        <v>35</v>
      </c>
      <c r="AX298" s="15" t="s">
        <v>21</v>
      </c>
      <c r="AY298" s="175" t="s">
        <v>317</v>
      </c>
    </row>
    <row r="299" spans="2:65" s="1" customFormat="1" ht="24.2" customHeight="1">
      <c r="B299" s="32"/>
      <c r="C299" s="139" t="s">
        <v>573</v>
      </c>
      <c r="D299" s="139" t="s">
        <v>319</v>
      </c>
      <c r="E299" s="140" t="s">
        <v>2021</v>
      </c>
      <c r="F299" s="141" t="s">
        <v>2022</v>
      </c>
      <c r="G299" s="142" t="s">
        <v>154</v>
      </c>
      <c r="H299" s="143">
        <v>7.84</v>
      </c>
      <c r="I299" s="144"/>
      <c r="J299" s="145">
        <f>ROUND(I299*H299,1)</f>
        <v>0</v>
      </c>
      <c r="K299" s="146"/>
      <c r="L299" s="32"/>
      <c r="M299" s="147" t="s">
        <v>1</v>
      </c>
      <c r="N299" s="148" t="s">
        <v>44</v>
      </c>
      <c r="P299" s="149">
        <f>O299*H299</f>
        <v>0</v>
      </c>
      <c r="Q299" s="149">
        <v>0</v>
      </c>
      <c r="R299" s="149">
        <f>Q299*H299</f>
        <v>0</v>
      </c>
      <c r="S299" s="149">
        <v>0</v>
      </c>
      <c r="T299" s="150">
        <f>S299*H299</f>
        <v>0</v>
      </c>
      <c r="AR299" s="151" t="s">
        <v>219</v>
      </c>
      <c r="AT299" s="151" t="s">
        <v>319</v>
      </c>
      <c r="AU299" s="151" t="s">
        <v>88</v>
      </c>
      <c r="AY299" s="17" t="s">
        <v>317</v>
      </c>
      <c r="BE299" s="152">
        <f>IF(N299="základní",J299,0)</f>
        <v>0</v>
      </c>
      <c r="BF299" s="152">
        <f>IF(N299="snížená",J299,0)</f>
        <v>0</v>
      </c>
      <c r="BG299" s="152">
        <f>IF(N299="zákl. přenesená",J299,0)</f>
        <v>0</v>
      </c>
      <c r="BH299" s="152">
        <f>IF(N299="sníž. přenesená",J299,0)</f>
        <v>0</v>
      </c>
      <c r="BI299" s="152">
        <f>IF(N299="nulová",J299,0)</f>
        <v>0</v>
      </c>
      <c r="BJ299" s="17" t="s">
        <v>21</v>
      </c>
      <c r="BK299" s="152">
        <f>ROUND(I299*H299,1)</f>
        <v>0</v>
      </c>
      <c r="BL299" s="17" t="s">
        <v>219</v>
      </c>
      <c r="BM299" s="151" t="s">
        <v>2023</v>
      </c>
    </row>
    <row r="300" spans="2:51" s="12" customFormat="1" ht="11.25">
      <c r="B300" s="153"/>
      <c r="D300" s="154" t="s">
        <v>323</v>
      </c>
      <c r="E300" s="155" t="s">
        <v>1</v>
      </c>
      <c r="F300" s="156" t="s">
        <v>2024</v>
      </c>
      <c r="H300" s="155" t="s">
        <v>1</v>
      </c>
      <c r="I300" s="157"/>
      <c r="L300" s="153"/>
      <c r="M300" s="158"/>
      <c r="T300" s="159"/>
      <c r="AT300" s="155" t="s">
        <v>323</v>
      </c>
      <c r="AU300" s="155" t="s">
        <v>88</v>
      </c>
      <c r="AV300" s="12" t="s">
        <v>21</v>
      </c>
      <c r="AW300" s="12" t="s">
        <v>35</v>
      </c>
      <c r="AX300" s="12" t="s">
        <v>79</v>
      </c>
      <c r="AY300" s="155" t="s">
        <v>317</v>
      </c>
    </row>
    <row r="301" spans="2:51" s="13" customFormat="1" ht="11.25">
      <c r="B301" s="160"/>
      <c r="D301" s="154" t="s">
        <v>323</v>
      </c>
      <c r="E301" s="161" t="s">
        <v>1</v>
      </c>
      <c r="F301" s="162" t="s">
        <v>2025</v>
      </c>
      <c r="H301" s="163">
        <v>7.84</v>
      </c>
      <c r="I301" s="164"/>
      <c r="L301" s="160"/>
      <c r="M301" s="165"/>
      <c r="T301" s="166"/>
      <c r="AT301" s="161" t="s">
        <v>323</v>
      </c>
      <c r="AU301" s="161" t="s">
        <v>88</v>
      </c>
      <c r="AV301" s="13" t="s">
        <v>88</v>
      </c>
      <c r="AW301" s="13" t="s">
        <v>35</v>
      </c>
      <c r="AX301" s="13" t="s">
        <v>79</v>
      </c>
      <c r="AY301" s="161" t="s">
        <v>317</v>
      </c>
    </row>
    <row r="302" spans="2:51" s="15" customFormat="1" ht="11.25">
      <c r="B302" s="174"/>
      <c r="D302" s="154" t="s">
        <v>323</v>
      </c>
      <c r="E302" s="175" t="s">
        <v>1</v>
      </c>
      <c r="F302" s="176" t="s">
        <v>334</v>
      </c>
      <c r="H302" s="177">
        <v>7.84</v>
      </c>
      <c r="I302" s="178"/>
      <c r="L302" s="174"/>
      <c r="M302" s="179"/>
      <c r="T302" s="180"/>
      <c r="AT302" s="175" t="s">
        <v>323</v>
      </c>
      <c r="AU302" s="175" t="s">
        <v>88</v>
      </c>
      <c r="AV302" s="15" t="s">
        <v>219</v>
      </c>
      <c r="AW302" s="15" t="s">
        <v>35</v>
      </c>
      <c r="AX302" s="15" t="s">
        <v>21</v>
      </c>
      <c r="AY302" s="175" t="s">
        <v>317</v>
      </c>
    </row>
    <row r="303" spans="2:63" s="11" customFormat="1" ht="22.9" customHeight="1">
      <c r="B303" s="127"/>
      <c r="D303" s="128" t="s">
        <v>78</v>
      </c>
      <c r="E303" s="137" t="s">
        <v>219</v>
      </c>
      <c r="F303" s="137" t="s">
        <v>670</v>
      </c>
      <c r="I303" s="130"/>
      <c r="J303" s="138">
        <f>BK303</f>
        <v>0</v>
      </c>
      <c r="L303" s="127"/>
      <c r="M303" s="132"/>
      <c r="P303" s="133">
        <f>SUM(P304:P313)</f>
        <v>0</v>
      </c>
      <c r="R303" s="133">
        <f>SUM(R304:R313)</f>
        <v>6.866992880000001</v>
      </c>
      <c r="T303" s="134">
        <f>SUM(T304:T313)</f>
        <v>0</v>
      </c>
      <c r="AR303" s="128" t="s">
        <v>21</v>
      </c>
      <c r="AT303" s="135" t="s">
        <v>78</v>
      </c>
      <c r="AU303" s="135" t="s">
        <v>21</v>
      </c>
      <c r="AY303" s="128" t="s">
        <v>317</v>
      </c>
      <c r="BK303" s="136">
        <f>SUM(BK304:BK313)</f>
        <v>0</v>
      </c>
    </row>
    <row r="304" spans="2:65" s="1" customFormat="1" ht="24.2" customHeight="1">
      <c r="B304" s="32"/>
      <c r="C304" s="139" t="s">
        <v>579</v>
      </c>
      <c r="D304" s="139" t="s">
        <v>319</v>
      </c>
      <c r="E304" s="140" t="s">
        <v>2026</v>
      </c>
      <c r="F304" s="141" t="s">
        <v>2027</v>
      </c>
      <c r="G304" s="142" t="s">
        <v>107</v>
      </c>
      <c r="H304" s="143">
        <v>1.6</v>
      </c>
      <c r="I304" s="144"/>
      <c r="J304" s="145">
        <f>ROUND(I304*H304,1)</f>
        <v>0</v>
      </c>
      <c r="K304" s="146"/>
      <c r="L304" s="32"/>
      <c r="M304" s="147" t="s">
        <v>1</v>
      </c>
      <c r="N304" s="148" t="s">
        <v>44</v>
      </c>
      <c r="P304" s="149">
        <f>O304*H304</f>
        <v>0</v>
      </c>
      <c r="Q304" s="149">
        <v>2.16</v>
      </c>
      <c r="R304" s="149">
        <f>Q304*H304</f>
        <v>3.4560000000000004</v>
      </c>
      <c r="S304" s="149">
        <v>0</v>
      </c>
      <c r="T304" s="150">
        <f>S304*H304</f>
        <v>0</v>
      </c>
      <c r="AR304" s="151" t="s">
        <v>219</v>
      </c>
      <c r="AT304" s="151" t="s">
        <v>319</v>
      </c>
      <c r="AU304" s="151" t="s">
        <v>88</v>
      </c>
      <c r="AY304" s="17" t="s">
        <v>317</v>
      </c>
      <c r="BE304" s="152">
        <f>IF(N304="základní",J304,0)</f>
        <v>0</v>
      </c>
      <c r="BF304" s="152">
        <f>IF(N304="snížená",J304,0)</f>
        <v>0</v>
      </c>
      <c r="BG304" s="152">
        <f>IF(N304="zákl. přenesená",J304,0)</f>
        <v>0</v>
      </c>
      <c r="BH304" s="152">
        <f>IF(N304="sníž. přenesená",J304,0)</f>
        <v>0</v>
      </c>
      <c r="BI304" s="152">
        <f>IF(N304="nulová",J304,0)</f>
        <v>0</v>
      </c>
      <c r="BJ304" s="17" t="s">
        <v>21</v>
      </c>
      <c r="BK304" s="152">
        <f>ROUND(I304*H304,1)</f>
        <v>0</v>
      </c>
      <c r="BL304" s="17" t="s">
        <v>219</v>
      </c>
      <c r="BM304" s="151" t="s">
        <v>2028</v>
      </c>
    </row>
    <row r="305" spans="2:51" s="13" customFormat="1" ht="11.25">
      <c r="B305" s="160"/>
      <c r="D305" s="154" t="s">
        <v>323</v>
      </c>
      <c r="E305" s="161" t="s">
        <v>1</v>
      </c>
      <c r="F305" s="162" t="s">
        <v>2029</v>
      </c>
      <c r="H305" s="163">
        <v>1.6</v>
      </c>
      <c r="I305" s="164"/>
      <c r="L305" s="160"/>
      <c r="M305" s="165"/>
      <c r="T305" s="166"/>
      <c r="AT305" s="161" t="s">
        <v>323</v>
      </c>
      <c r="AU305" s="161" t="s">
        <v>88</v>
      </c>
      <c r="AV305" s="13" t="s">
        <v>88</v>
      </c>
      <c r="AW305" s="13" t="s">
        <v>35</v>
      </c>
      <c r="AX305" s="13" t="s">
        <v>79</v>
      </c>
      <c r="AY305" s="161" t="s">
        <v>317</v>
      </c>
    </row>
    <row r="306" spans="2:51" s="15" customFormat="1" ht="11.25">
      <c r="B306" s="174"/>
      <c r="D306" s="154" t="s">
        <v>323</v>
      </c>
      <c r="E306" s="175" t="s">
        <v>125</v>
      </c>
      <c r="F306" s="176" t="s">
        <v>334</v>
      </c>
      <c r="H306" s="177">
        <v>1.6</v>
      </c>
      <c r="I306" s="178"/>
      <c r="L306" s="174"/>
      <c r="M306" s="179"/>
      <c r="T306" s="180"/>
      <c r="AT306" s="175" t="s">
        <v>323</v>
      </c>
      <c r="AU306" s="175" t="s">
        <v>88</v>
      </c>
      <c r="AV306" s="15" t="s">
        <v>219</v>
      </c>
      <c r="AW306" s="15" t="s">
        <v>35</v>
      </c>
      <c r="AX306" s="15" t="s">
        <v>21</v>
      </c>
      <c r="AY306" s="175" t="s">
        <v>317</v>
      </c>
    </row>
    <row r="307" spans="2:65" s="1" customFormat="1" ht="33" customHeight="1">
      <c r="B307" s="32"/>
      <c r="C307" s="139" t="s">
        <v>255</v>
      </c>
      <c r="D307" s="139" t="s">
        <v>319</v>
      </c>
      <c r="E307" s="140" t="s">
        <v>712</v>
      </c>
      <c r="F307" s="141" t="s">
        <v>713</v>
      </c>
      <c r="G307" s="142" t="s">
        <v>107</v>
      </c>
      <c r="H307" s="143">
        <v>1.444</v>
      </c>
      <c r="I307" s="144"/>
      <c r="J307" s="145">
        <f>ROUND(I307*H307,1)</f>
        <v>0</v>
      </c>
      <c r="K307" s="146"/>
      <c r="L307" s="32"/>
      <c r="M307" s="147" t="s">
        <v>1</v>
      </c>
      <c r="N307" s="148" t="s">
        <v>44</v>
      </c>
      <c r="P307" s="149">
        <f>O307*H307</f>
        <v>0</v>
      </c>
      <c r="Q307" s="149">
        <v>2.30102</v>
      </c>
      <c r="R307" s="149">
        <f>Q307*H307</f>
        <v>3.32267288</v>
      </c>
      <c r="S307" s="149">
        <v>0</v>
      </c>
      <c r="T307" s="150">
        <f>S307*H307</f>
        <v>0</v>
      </c>
      <c r="AR307" s="151" t="s">
        <v>219</v>
      </c>
      <c r="AT307" s="151" t="s">
        <v>319</v>
      </c>
      <c r="AU307" s="151" t="s">
        <v>88</v>
      </c>
      <c r="AY307" s="17" t="s">
        <v>317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7" t="s">
        <v>21</v>
      </c>
      <c r="BK307" s="152">
        <f>ROUND(I307*H307,1)</f>
        <v>0</v>
      </c>
      <c r="BL307" s="17" t="s">
        <v>219</v>
      </c>
      <c r="BM307" s="151" t="s">
        <v>2030</v>
      </c>
    </row>
    <row r="308" spans="2:51" s="12" customFormat="1" ht="11.25">
      <c r="B308" s="153"/>
      <c r="D308" s="154" t="s">
        <v>323</v>
      </c>
      <c r="E308" s="155" t="s">
        <v>1</v>
      </c>
      <c r="F308" s="156" t="s">
        <v>2031</v>
      </c>
      <c r="H308" s="155" t="s">
        <v>1</v>
      </c>
      <c r="I308" s="157"/>
      <c r="L308" s="153"/>
      <c r="M308" s="158"/>
      <c r="T308" s="159"/>
      <c r="AT308" s="155" t="s">
        <v>323</v>
      </c>
      <c r="AU308" s="155" t="s">
        <v>88</v>
      </c>
      <c r="AV308" s="12" t="s">
        <v>21</v>
      </c>
      <c r="AW308" s="12" t="s">
        <v>35</v>
      </c>
      <c r="AX308" s="12" t="s">
        <v>79</v>
      </c>
      <c r="AY308" s="155" t="s">
        <v>317</v>
      </c>
    </row>
    <row r="309" spans="2:51" s="13" customFormat="1" ht="11.25">
      <c r="B309" s="160"/>
      <c r="D309" s="154" t="s">
        <v>323</v>
      </c>
      <c r="E309" s="161" t="s">
        <v>1</v>
      </c>
      <c r="F309" s="162" t="s">
        <v>2032</v>
      </c>
      <c r="H309" s="163">
        <v>1.444</v>
      </c>
      <c r="I309" s="164"/>
      <c r="L309" s="160"/>
      <c r="M309" s="165"/>
      <c r="T309" s="166"/>
      <c r="AT309" s="161" t="s">
        <v>323</v>
      </c>
      <c r="AU309" s="161" t="s">
        <v>88</v>
      </c>
      <c r="AV309" s="13" t="s">
        <v>88</v>
      </c>
      <c r="AW309" s="13" t="s">
        <v>35</v>
      </c>
      <c r="AX309" s="13" t="s">
        <v>79</v>
      </c>
      <c r="AY309" s="161" t="s">
        <v>317</v>
      </c>
    </row>
    <row r="310" spans="2:51" s="15" customFormat="1" ht="11.25">
      <c r="B310" s="174"/>
      <c r="D310" s="154" t="s">
        <v>323</v>
      </c>
      <c r="E310" s="175" t="s">
        <v>194</v>
      </c>
      <c r="F310" s="176" t="s">
        <v>334</v>
      </c>
      <c r="H310" s="177">
        <v>1.444</v>
      </c>
      <c r="I310" s="178"/>
      <c r="L310" s="174"/>
      <c r="M310" s="179"/>
      <c r="T310" s="180"/>
      <c r="AT310" s="175" t="s">
        <v>323</v>
      </c>
      <c r="AU310" s="175" t="s">
        <v>88</v>
      </c>
      <c r="AV310" s="15" t="s">
        <v>219</v>
      </c>
      <c r="AW310" s="15" t="s">
        <v>35</v>
      </c>
      <c r="AX310" s="15" t="s">
        <v>21</v>
      </c>
      <c r="AY310" s="175" t="s">
        <v>317</v>
      </c>
    </row>
    <row r="311" spans="2:65" s="1" customFormat="1" ht="24.2" customHeight="1">
      <c r="B311" s="32"/>
      <c r="C311" s="139" t="s">
        <v>610</v>
      </c>
      <c r="D311" s="139" t="s">
        <v>319</v>
      </c>
      <c r="E311" s="140" t="s">
        <v>2033</v>
      </c>
      <c r="F311" s="141" t="s">
        <v>2034</v>
      </c>
      <c r="G311" s="142" t="s">
        <v>506</v>
      </c>
      <c r="H311" s="143">
        <v>1</v>
      </c>
      <c r="I311" s="144"/>
      <c r="J311" s="145">
        <f>ROUND(I311*H311,1)</f>
        <v>0</v>
      </c>
      <c r="K311" s="146"/>
      <c r="L311" s="32"/>
      <c r="M311" s="147" t="s">
        <v>1</v>
      </c>
      <c r="N311" s="148" t="s">
        <v>44</v>
      </c>
      <c r="P311" s="149">
        <f>O311*H311</f>
        <v>0</v>
      </c>
      <c r="Q311" s="149">
        <v>0.08832</v>
      </c>
      <c r="R311" s="149">
        <f>Q311*H311</f>
        <v>0.08832</v>
      </c>
      <c r="S311" s="149">
        <v>0</v>
      </c>
      <c r="T311" s="150">
        <f>S311*H311</f>
        <v>0</v>
      </c>
      <c r="AR311" s="151" t="s">
        <v>219</v>
      </c>
      <c r="AT311" s="151" t="s">
        <v>319</v>
      </c>
      <c r="AU311" s="151" t="s">
        <v>88</v>
      </c>
      <c r="AY311" s="17" t="s">
        <v>317</v>
      </c>
      <c r="BE311" s="152">
        <f>IF(N311="základní",J311,0)</f>
        <v>0</v>
      </c>
      <c r="BF311" s="152">
        <f>IF(N311="snížená",J311,0)</f>
        <v>0</v>
      </c>
      <c r="BG311" s="152">
        <f>IF(N311="zákl. přenesená",J311,0)</f>
        <v>0</v>
      </c>
      <c r="BH311" s="152">
        <f>IF(N311="sníž. přenesená",J311,0)</f>
        <v>0</v>
      </c>
      <c r="BI311" s="152">
        <f>IF(N311="nulová",J311,0)</f>
        <v>0</v>
      </c>
      <c r="BJ311" s="17" t="s">
        <v>21</v>
      </c>
      <c r="BK311" s="152">
        <f>ROUND(I311*H311,1)</f>
        <v>0</v>
      </c>
      <c r="BL311" s="17" t="s">
        <v>219</v>
      </c>
      <c r="BM311" s="151" t="s">
        <v>2035</v>
      </c>
    </row>
    <row r="312" spans="2:51" s="13" customFormat="1" ht="11.25">
      <c r="B312" s="160"/>
      <c r="D312" s="154" t="s">
        <v>323</v>
      </c>
      <c r="E312" s="161" t="s">
        <v>1</v>
      </c>
      <c r="F312" s="162" t="s">
        <v>21</v>
      </c>
      <c r="H312" s="163">
        <v>1</v>
      </c>
      <c r="I312" s="164"/>
      <c r="L312" s="160"/>
      <c r="M312" s="165"/>
      <c r="T312" s="166"/>
      <c r="AT312" s="161" t="s">
        <v>323</v>
      </c>
      <c r="AU312" s="161" t="s">
        <v>88</v>
      </c>
      <c r="AV312" s="13" t="s">
        <v>88</v>
      </c>
      <c r="AW312" s="13" t="s">
        <v>35</v>
      </c>
      <c r="AX312" s="13" t="s">
        <v>79</v>
      </c>
      <c r="AY312" s="161" t="s">
        <v>317</v>
      </c>
    </row>
    <row r="313" spans="2:51" s="15" customFormat="1" ht="11.25">
      <c r="B313" s="174"/>
      <c r="D313" s="154" t="s">
        <v>323</v>
      </c>
      <c r="E313" s="175" t="s">
        <v>1</v>
      </c>
      <c r="F313" s="176" t="s">
        <v>334</v>
      </c>
      <c r="H313" s="177">
        <v>1</v>
      </c>
      <c r="I313" s="178"/>
      <c r="L313" s="174"/>
      <c r="M313" s="179"/>
      <c r="T313" s="180"/>
      <c r="AT313" s="175" t="s">
        <v>323</v>
      </c>
      <c r="AU313" s="175" t="s">
        <v>88</v>
      </c>
      <c r="AV313" s="15" t="s">
        <v>219</v>
      </c>
      <c r="AW313" s="15" t="s">
        <v>35</v>
      </c>
      <c r="AX313" s="15" t="s">
        <v>21</v>
      </c>
      <c r="AY313" s="175" t="s">
        <v>317</v>
      </c>
    </row>
    <row r="314" spans="2:63" s="11" customFormat="1" ht="22.9" customHeight="1">
      <c r="B314" s="127"/>
      <c r="D314" s="128" t="s">
        <v>78</v>
      </c>
      <c r="E314" s="137" t="s">
        <v>26</v>
      </c>
      <c r="F314" s="137" t="s">
        <v>722</v>
      </c>
      <c r="I314" s="130"/>
      <c r="J314" s="138">
        <f>BK314</f>
        <v>0</v>
      </c>
      <c r="L314" s="127"/>
      <c r="M314" s="132"/>
      <c r="P314" s="133">
        <f>SUM(P315:P338)</f>
        <v>0</v>
      </c>
      <c r="R314" s="133">
        <f>SUM(R315:R338)</f>
        <v>30.4540712</v>
      </c>
      <c r="T314" s="134">
        <f>SUM(T315:T338)</f>
        <v>0</v>
      </c>
      <c r="AR314" s="128" t="s">
        <v>21</v>
      </c>
      <c r="AT314" s="135" t="s">
        <v>78</v>
      </c>
      <c r="AU314" s="135" t="s">
        <v>21</v>
      </c>
      <c r="AY314" s="128" t="s">
        <v>317</v>
      </c>
      <c r="BK314" s="136">
        <f>SUM(BK315:BK338)</f>
        <v>0</v>
      </c>
    </row>
    <row r="315" spans="2:65" s="1" customFormat="1" ht="21.75" customHeight="1">
      <c r="B315" s="32"/>
      <c r="C315" s="139" t="s">
        <v>617</v>
      </c>
      <c r="D315" s="139" t="s">
        <v>319</v>
      </c>
      <c r="E315" s="140" t="s">
        <v>2036</v>
      </c>
      <c r="F315" s="141" t="s">
        <v>2037</v>
      </c>
      <c r="G315" s="142" t="s">
        <v>154</v>
      </c>
      <c r="H315" s="143">
        <v>5.518</v>
      </c>
      <c r="I315" s="144"/>
      <c r="J315" s="145">
        <f>ROUND(I315*H315,1)</f>
        <v>0</v>
      </c>
      <c r="K315" s="146"/>
      <c r="L315" s="32"/>
      <c r="M315" s="147" t="s">
        <v>1</v>
      </c>
      <c r="N315" s="148" t="s">
        <v>44</v>
      </c>
      <c r="P315" s="149">
        <f>O315*H315</f>
        <v>0</v>
      </c>
      <c r="Q315" s="149">
        <v>0.184</v>
      </c>
      <c r="R315" s="149">
        <f>Q315*H315</f>
        <v>1.015312</v>
      </c>
      <c r="S315" s="149">
        <v>0</v>
      </c>
      <c r="T315" s="150">
        <f>S315*H315</f>
        <v>0</v>
      </c>
      <c r="AR315" s="151" t="s">
        <v>219</v>
      </c>
      <c r="AT315" s="151" t="s">
        <v>319</v>
      </c>
      <c r="AU315" s="151" t="s">
        <v>88</v>
      </c>
      <c r="AY315" s="17" t="s">
        <v>317</v>
      </c>
      <c r="BE315" s="152">
        <f>IF(N315="základní",J315,0)</f>
        <v>0</v>
      </c>
      <c r="BF315" s="152">
        <f>IF(N315="snížená",J315,0)</f>
        <v>0</v>
      </c>
      <c r="BG315" s="152">
        <f>IF(N315="zákl. přenesená",J315,0)</f>
        <v>0</v>
      </c>
      <c r="BH315" s="152">
        <f>IF(N315="sníž. přenesená",J315,0)</f>
        <v>0</v>
      </c>
      <c r="BI315" s="152">
        <f>IF(N315="nulová",J315,0)</f>
        <v>0</v>
      </c>
      <c r="BJ315" s="17" t="s">
        <v>21</v>
      </c>
      <c r="BK315" s="152">
        <f>ROUND(I315*H315,1)</f>
        <v>0</v>
      </c>
      <c r="BL315" s="17" t="s">
        <v>219</v>
      </c>
      <c r="BM315" s="151" t="s">
        <v>2038</v>
      </c>
    </row>
    <row r="316" spans="2:51" s="12" customFormat="1" ht="11.25">
      <c r="B316" s="153"/>
      <c r="D316" s="154" t="s">
        <v>323</v>
      </c>
      <c r="E316" s="155" t="s">
        <v>1</v>
      </c>
      <c r="F316" s="156" t="s">
        <v>2039</v>
      </c>
      <c r="H316" s="155" t="s">
        <v>1</v>
      </c>
      <c r="I316" s="157"/>
      <c r="L316" s="153"/>
      <c r="M316" s="158"/>
      <c r="T316" s="159"/>
      <c r="AT316" s="155" t="s">
        <v>323</v>
      </c>
      <c r="AU316" s="155" t="s">
        <v>88</v>
      </c>
      <c r="AV316" s="12" t="s">
        <v>21</v>
      </c>
      <c r="AW316" s="12" t="s">
        <v>35</v>
      </c>
      <c r="AX316" s="12" t="s">
        <v>79</v>
      </c>
      <c r="AY316" s="155" t="s">
        <v>317</v>
      </c>
    </row>
    <row r="317" spans="2:51" s="13" customFormat="1" ht="11.25">
      <c r="B317" s="160"/>
      <c r="D317" s="154" t="s">
        <v>323</v>
      </c>
      <c r="E317" s="161" t="s">
        <v>1</v>
      </c>
      <c r="F317" s="162" t="s">
        <v>2040</v>
      </c>
      <c r="H317" s="163">
        <v>6.158</v>
      </c>
      <c r="I317" s="164"/>
      <c r="L317" s="160"/>
      <c r="M317" s="165"/>
      <c r="T317" s="166"/>
      <c r="AT317" s="161" t="s">
        <v>323</v>
      </c>
      <c r="AU317" s="161" t="s">
        <v>88</v>
      </c>
      <c r="AV317" s="13" t="s">
        <v>88</v>
      </c>
      <c r="AW317" s="13" t="s">
        <v>35</v>
      </c>
      <c r="AX317" s="13" t="s">
        <v>79</v>
      </c>
      <c r="AY317" s="161" t="s">
        <v>317</v>
      </c>
    </row>
    <row r="318" spans="2:51" s="12" customFormat="1" ht="11.25">
      <c r="B318" s="153"/>
      <c r="D318" s="154" t="s">
        <v>323</v>
      </c>
      <c r="E318" s="155" t="s">
        <v>1</v>
      </c>
      <c r="F318" s="156" t="s">
        <v>2041</v>
      </c>
      <c r="H318" s="155" t="s">
        <v>1</v>
      </c>
      <c r="I318" s="157"/>
      <c r="L318" s="153"/>
      <c r="M318" s="158"/>
      <c r="T318" s="159"/>
      <c r="AT318" s="155" t="s">
        <v>323</v>
      </c>
      <c r="AU318" s="155" t="s">
        <v>88</v>
      </c>
      <c r="AV318" s="12" t="s">
        <v>21</v>
      </c>
      <c r="AW318" s="12" t="s">
        <v>35</v>
      </c>
      <c r="AX318" s="12" t="s">
        <v>79</v>
      </c>
      <c r="AY318" s="155" t="s">
        <v>317</v>
      </c>
    </row>
    <row r="319" spans="2:51" s="13" customFormat="1" ht="11.25">
      <c r="B319" s="160"/>
      <c r="D319" s="154" t="s">
        <v>323</v>
      </c>
      <c r="E319" s="161" t="s">
        <v>1</v>
      </c>
      <c r="F319" s="162" t="s">
        <v>2042</v>
      </c>
      <c r="H319" s="163">
        <v>-0.64</v>
      </c>
      <c r="I319" s="164"/>
      <c r="L319" s="160"/>
      <c r="M319" s="165"/>
      <c r="T319" s="166"/>
      <c r="AT319" s="161" t="s">
        <v>323</v>
      </c>
      <c r="AU319" s="161" t="s">
        <v>88</v>
      </c>
      <c r="AV319" s="13" t="s">
        <v>88</v>
      </c>
      <c r="AW319" s="13" t="s">
        <v>35</v>
      </c>
      <c r="AX319" s="13" t="s">
        <v>79</v>
      </c>
      <c r="AY319" s="161" t="s">
        <v>317</v>
      </c>
    </row>
    <row r="320" spans="2:51" s="15" customFormat="1" ht="11.25">
      <c r="B320" s="174"/>
      <c r="D320" s="154" t="s">
        <v>323</v>
      </c>
      <c r="E320" s="175" t="s">
        <v>1910</v>
      </c>
      <c r="F320" s="176" t="s">
        <v>334</v>
      </c>
      <c r="H320" s="177">
        <v>5.518</v>
      </c>
      <c r="I320" s="178"/>
      <c r="L320" s="174"/>
      <c r="M320" s="179"/>
      <c r="T320" s="180"/>
      <c r="AT320" s="175" t="s">
        <v>323</v>
      </c>
      <c r="AU320" s="175" t="s">
        <v>88</v>
      </c>
      <c r="AV320" s="15" t="s">
        <v>219</v>
      </c>
      <c r="AW320" s="15" t="s">
        <v>35</v>
      </c>
      <c r="AX320" s="15" t="s">
        <v>21</v>
      </c>
      <c r="AY320" s="175" t="s">
        <v>317</v>
      </c>
    </row>
    <row r="321" spans="2:65" s="1" customFormat="1" ht="21.75" customHeight="1">
      <c r="B321" s="32"/>
      <c r="C321" s="139" t="s">
        <v>622</v>
      </c>
      <c r="D321" s="139" t="s">
        <v>319</v>
      </c>
      <c r="E321" s="140" t="s">
        <v>2043</v>
      </c>
      <c r="F321" s="141" t="s">
        <v>2044</v>
      </c>
      <c r="G321" s="142" t="s">
        <v>154</v>
      </c>
      <c r="H321" s="143">
        <v>29.842</v>
      </c>
      <c r="I321" s="144"/>
      <c r="J321" s="145">
        <f>ROUND(I321*H321,1)</f>
        <v>0</v>
      </c>
      <c r="K321" s="146"/>
      <c r="L321" s="32"/>
      <c r="M321" s="147" t="s">
        <v>1</v>
      </c>
      <c r="N321" s="148" t="s">
        <v>44</v>
      </c>
      <c r="P321" s="149">
        <f>O321*H321</f>
        <v>0</v>
      </c>
      <c r="Q321" s="149">
        <v>0.69</v>
      </c>
      <c r="R321" s="149">
        <f>Q321*H321</f>
        <v>20.59098</v>
      </c>
      <c r="S321" s="149">
        <v>0</v>
      </c>
      <c r="T321" s="150">
        <f>S321*H321</f>
        <v>0</v>
      </c>
      <c r="AR321" s="151" t="s">
        <v>219</v>
      </c>
      <c r="AT321" s="151" t="s">
        <v>319</v>
      </c>
      <c r="AU321" s="151" t="s">
        <v>88</v>
      </c>
      <c r="AY321" s="17" t="s">
        <v>317</v>
      </c>
      <c r="BE321" s="152">
        <f>IF(N321="základní",J321,0)</f>
        <v>0</v>
      </c>
      <c r="BF321" s="152">
        <f>IF(N321="snížená",J321,0)</f>
        <v>0</v>
      </c>
      <c r="BG321" s="152">
        <f>IF(N321="zákl. přenesená",J321,0)</f>
        <v>0</v>
      </c>
      <c r="BH321" s="152">
        <f>IF(N321="sníž. přenesená",J321,0)</f>
        <v>0</v>
      </c>
      <c r="BI321" s="152">
        <f>IF(N321="nulová",J321,0)</f>
        <v>0</v>
      </c>
      <c r="BJ321" s="17" t="s">
        <v>21</v>
      </c>
      <c r="BK321" s="152">
        <f>ROUND(I321*H321,1)</f>
        <v>0</v>
      </c>
      <c r="BL321" s="17" t="s">
        <v>219</v>
      </c>
      <c r="BM321" s="151" t="s">
        <v>2045</v>
      </c>
    </row>
    <row r="322" spans="2:51" s="12" customFormat="1" ht="11.25">
      <c r="B322" s="153"/>
      <c r="D322" s="154" t="s">
        <v>323</v>
      </c>
      <c r="E322" s="155" t="s">
        <v>1</v>
      </c>
      <c r="F322" s="156" t="s">
        <v>2019</v>
      </c>
      <c r="H322" s="155" t="s">
        <v>1</v>
      </c>
      <c r="I322" s="157"/>
      <c r="L322" s="153"/>
      <c r="M322" s="158"/>
      <c r="T322" s="159"/>
      <c r="AT322" s="155" t="s">
        <v>323</v>
      </c>
      <c r="AU322" s="155" t="s">
        <v>88</v>
      </c>
      <c r="AV322" s="12" t="s">
        <v>21</v>
      </c>
      <c r="AW322" s="12" t="s">
        <v>35</v>
      </c>
      <c r="AX322" s="12" t="s">
        <v>79</v>
      </c>
      <c r="AY322" s="155" t="s">
        <v>317</v>
      </c>
    </row>
    <row r="323" spans="2:51" s="13" customFormat="1" ht="11.25">
      <c r="B323" s="160"/>
      <c r="D323" s="154" t="s">
        <v>323</v>
      </c>
      <c r="E323" s="161" t="s">
        <v>1</v>
      </c>
      <c r="F323" s="162" t="s">
        <v>2020</v>
      </c>
      <c r="H323" s="163">
        <v>29.842</v>
      </c>
      <c r="I323" s="164"/>
      <c r="L323" s="160"/>
      <c r="M323" s="165"/>
      <c r="T323" s="166"/>
      <c r="AT323" s="161" t="s">
        <v>323</v>
      </c>
      <c r="AU323" s="161" t="s">
        <v>88</v>
      </c>
      <c r="AV323" s="13" t="s">
        <v>88</v>
      </c>
      <c r="AW323" s="13" t="s">
        <v>35</v>
      </c>
      <c r="AX323" s="13" t="s">
        <v>79</v>
      </c>
      <c r="AY323" s="161" t="s">
        <v>317</v>
      </c>
    </row>
    <row r="324" spans="2:51" s="15" customFormat="1" ht="11.25">
      <c r="B324" s="174"/>
      <c r="D324" s="154" t="s">
        <v>323</v>
      </c>
      <c r="E324" s="175" t="s">
        <v>1</v>
      </c>
      <c r="F324" s="176" t="s">
        <v>334</v>
      </c>
      <c r="H324" s="177">
        <v>29.842</v>
      </c>
      <c r="I324" s="178"/>
      <c r="L324" s="174"/>
      <c r="M324" s="179"/>
      <c r="T324" s="180"/>
      <c r="AT324" s="175" t="s">
        <v>323</v>
      </c>
      <c r="AU324" s="175" t="s">
        <v>88</v>
      </c>
      <c r="AV324" s="15" t="s">
        <v>219</v>
      </c>
      <c r="AW324" s="15" t="s">
        <v>35</v>
      </c>
      <c r="AX324" s="15" t="s">
        <v>21</v>
      </c>
      <c r="AY324" s="175" t="s">
        <v>317</v>
      </c>
    </row>
    <row r="325" spans="2:65" s="1" customFormat="1" ht="24.2" customHeight="1">
      <c r="B325" s="32"/>
      <c r="C325" s="139" t="s">
        <v>261</v>
      </c>
      <c r="D325" s="139" t="s">
        <v>319</v>
      </c>
      <c r="E325" s="140" t="s">
        <v>2046</v>
      </c>
      <c r="F325" s="141" t="s">
        <v>2047</v>
      </c>
      <c r="G325" s="142" t="s">
        <v>154</v>
      </c>
      <c r="H325" s="143">
        <v>35.36</v>
      </c>
      <c r="I325" s="144"/>
      <c r="J325" s="145">
        <f>ROUND(I325*H325,1)</f>
        <v>0</v>
      </c>
      <c r="K325" s="146"/>
      <c r="L325" s="32"/>
      <c r="M325" s="147" t="s">
        <v>1</v>
      </c>
      <c r="N325" s="148" t="s">
        <v>44</v>
      </c>
      <c r="P325" s="149">
        <f>O325*H325</f>
        <v>0</v>
      </c>
      <c r="Q325" s="149">
        <v>0.09062</v>
      </c>
      <c r="R325" s="149">
        <f>Q325*H325</f>
        <v>3.2043232</v>
      </c>
      <c r="S325" s="149">
        <v>0</v>
      </c>
      <c r="T325" s="150">
        <f>S325*H325</f>
        <v>0</v>
      </c>
      <c r="AR325" s="151" t="s">
        <v>219</v>
      </c>
      <c r="AT325" s="151" t="s">
        <v>319</v>
      </c>
      <c r="AU325" s="151" t="s">
        <v>88</v>
      </c>
      <c r="AY325" s="17" t="s">
        <v>317</v>
      </c>
      <c r="BE325" s="152">
        <f>IF(N325="základní",J325,0)</f>
        <v>0</v>
      </c>
      <c r="BF325" s="152">
        <f>IF(N325="snížená",J325,0)</f>
        <v>0</v>
      </c>
      <c r="BG325" s="152">
        <f>IF(N325="zákl. přenesená",J325,0)</f>
        <v>0</v>
      </c>
      <c r="BH325" s="152">
        <f>IF(N325="sníž. přenesená",J325,0)</f>
        <v>0</v>
      </c>
      <c r="BI325" s="152">
        <f>IF(N325="nulová",J325,0)</f>
        <v>0</v>
      </c>
      <c r="BJ325" s="17" t="s">
        <v>21</v>
      </c>
      <c r="BK325" s="152">
        <f>ROUND(I325*H325,1)</f>
        <v>0</v>
      </c>
      <c r="BL325" s="17" t="s">
        <v>219</v>
      </c>
      <c r="BM325" s="151" t="s">
        <v>2048</v>
      </c>
    </row>
    <row r="326" spans="2:51" s="12" customFormat="1" ht="11.25">
      <c r="B326" s="153"/>
      <c r="D326" s="154" t="s">
        <v>323</v>
      </c>
      <c r="E326" s="155" t="s">
        <v>1</v>
      </c>
      <c r="F326" s="156" t="s">
        <v>2049</v>
      </c>
      <c r="H326" s="155" t="s">
        <v>1</v>
      </c>
      <c r="I326" s="157"/>
      <c r="L326" s="153"/>
      <c r="M326" s="158"/>
      <c r="T326" s="159"/>
      <c r="AT326" s="155" t="s">
        <v>323</v>
      </c>
      <c r="AU326" s="155" t="s">
        <v>88</v>
      </c>
      <c r="AV326" s="12" t="s">
        <v>21</v>
      </c>
      <c r="AW326" s="12" t="s">
        <v>35</v>
      </c>
      <c r="AX326" s="12" t="s">
        <v>79</v>
      </c>
      <c r="AY326" s="155" t="s">
        <v>317</v>
      </c>
    </row>
    <row r="327" spans="2:51" s="13" customFormat="1" ht="11.25">
      <c r="B327" s="160"/>
      <c r="D327" s="154" t="s">
        <v>323</v>
      </c>
      <c r="E327" s="161" t="s">
        <v>1</v>
      </c>
      <c r="F327" s="162" t="s">
        <v>1931</v>
      </c>
      <c r="H327" s="163">
        <v>16</v>
      </c>
      <c r="I327" s="164"/>
      <c r="L327" s="160"/>
      <c r="M327" s="165"/>
      <c r="T327" s="166"/>
      <c r="AT327" s="161" t="s">
        <v>323</v>
      </c>
      <c r="AU327" s="161" t="s">
        <v>88</v>
      </c>
      <c r="AV327" s="13" t="s">
        <v>88</v>
      </c>
      <c r="AW327" s="13" t="s">
        <v>35</v>
      </c>
      <c r="AX327" s="13" t="s">
        <v>79</v>
      </c>
      <c r="AY327" s="161" t="s">
        <v>317</v>
      </c>
    </row>
    <row r="328" spans="2:51" s="12" customFormat="1" ht="11.25">
      <c r="B328" s="153"/>
      <c r="D328" s="154" t="s">
        <v>323</v>
      </c>
      <c r="E328" s="155" t="s">
        <v>1</v>
      </c>
      <c r="F328" s="156" t="s">
        <v>2041</v>
      </c>
      <c r="H328" s="155" t="s">
        <v>1</v>
      </c>
      <c r="I328" s="157"/>
      <c r="L328" s="153"/>
      <c r="M328" s="158"/>
      <c r="T328" s="159"/>
      <c r="AT328" s="155" t="s">
        <v>323</v>
      </c>
      <c r="AU328" s="155" t="s">
        <v>88</v>
      </c>
      <c r="AV328" s="12" t="s">
        <v>21</v>
      </c>
      <c r="AW328" s="12" t="s">
        <v>35</v>
      </c>
      <c r="AX328" s="12" t="s">
        <v>79</v>
      </c>
      <c r="AY328" s="155" t="s">
        <v>317</v>
      </c>
    </row>
    <row r="329" spans="2:51" s="13" customFormat="1" ht="11.25">
      <c r="B329" s="160"/>
      <c r="D329" s="154" t="s">
        <v>323</v>
      </c>
      <c r="E329" s="161" t="s">
        <v>1</v>
      </c>
      <c r="F329" s="162" t="s">
        <v>2042</v>
      </c>
      <c r="H329" s="163">
        <v>-0.64</v>
      </c>
      <c r="I329" s="164"/>
      <c r="L329" s="160"/>
      <c r="M329" s="165"/>
      <c r="T329" s="166"/>
      <c r="AT329" s="161" t="s">
        <v>323</v>
      </c>
      <c r="AU329" s="161" t="s">
        <v>88</v>
      </c>
      <c r="AV329" s="13" t="s">
        <v>88</v>
      </c>
      <c r="AW329" s="13" t="s">
        <v>35</v>
      </c>
      <c r="AX329" s="13" t="s">
        <v>79</v>
      </c>
      <c r="AY329" s="161" t="s">
        <v>317</v>
      </c>
    </row>
    <row r="330" spans="2:51" s="14" customFormat="1" ht="11.25">
      <c r="B330" s="167"/>
      <c r="D330" s="154" t="s">
        <v>323</v>
      </c>
      <c r="E330" s="168" t="s">
        <v>2050</v>
      </c>
      <c r="F330" s="169" t="s">
        <v>333</v>
      </c>
      <c r="H330" s="170">
        <v>15.36</v>
      </c>
      <c r="I330" s="171"/>
      <c r="L330" s="167"/>
      <c r="M330" s="172"/>
      <c r="T330" s="173"/>
      <c r="AT330" s="168" t="s">
        <v>323</v>
      </c>
      <c r="AU330" s="168" t="s">
        <v>88</v>
      </c>
      <c r="AV330" s="14" t="s">
        <v>190</v>
      </c>
      <c r="AW330" s="14" t="s">
        <v>35</v>
      </c>
      <c r="AX330" s="14" t="s">
        <v>79</v>
      </c>
      <c r="AY330" s="168" t="s">
        <v>317</v>
      </c>
    </row>
    <row r="331" spans="2:51" s="12" customFormat="1" ht="11.25">
      <c r="B331" s="153"/>
      <c r="D331" s="154" t="s">
        <v>323</v>
      </c>
      <c r="E331" s="155" t="s">
        <v>1</v>
      </c>
      <c r="F331" s="156" t="s">
        <v>1932</v>
      </c>
      <c r="H331" s="155" t="s">
        <v>1</v>
      </c>
      <c r="I331" s="157"/>
      <c r="L331" s="153"/>
      <c r="M331" s="158"/>
      <c r="T331" s="159"/>
      <c r="AT331" s="155" t="s">
        <v>323</v>
      </c>
      <c r="AU331" s="155" t="s">
        <v>88</v>
      </c>
      <c r="AV331" s="12" t="s">
        <v>21</v>
      </c>
      <c r="AW331" s="12" t="s">
        <v>35</v>
      </c>
      <c r="AX331" s="12" t="s">
        <v>79</v>
      </c>
      <c r="AY331" s="155" t="s">
        <v>317</v>
      </c>
    </row>
    <row r="332" spans="2:51" s="13" customFormat="1" ht="11.25">
      <c r="B332" s="160"/>
      <c r="D332" s="154" t="s">
        <v>323</v>
      </c>
      <c r="E332" s="161" t="s">
        <v>1</v>
      </c>
      <c r="F332" s="162" t="s">
        <v>2051</v>
      </c>
      <c r="H332" s="163">
        <v>12</v>
      </c>
      <c r="I332" s="164"/>
      <c r="L332" s="160"/>
      <c r="M332" s="165"/>
      <c r="T332" s="166"/>
      <c r="AT332" s="161" t="s">
        <v>323</v>
      </c>
      <c r="AU332" s="161" t="s">
        <v>88</v>
      </c>
      <c r="AV332" s="13" t="s">
        <v>88</v>
      </c>
      <c r="AW332" s="13" t="s">
        <v>35</v>
      </c>
      <c r="AX332" s="13" t="s">
        <v>79</v>
      </c>
      <c r="AY332" s="161" t="s">
        <v>317</v>
      </c>
    </row>
    <row r="333" spans="2:51" s="13" customFormat="1" ht="11.25">
      <c r="B333" s="160"/>
      <c r="D333" s="154" t="s">
        <v>323</v>
      </c>
      <c r="E333" s="161" t="s">
        <v>1</v>
      </c>
      <c r="F333" s="162" t="s">
        <v>2052</v>
      </c>
      <c r="H333" s="163">
        <v>8</v>
      </c>
      <c r="I333" s="164"/>
      <c r="L333" s="160"/>
      <c r="M333" s="165"/>
      <c r="T333" s="166"/>
      <c r="AT333" s="161" t="s">
        <v>323</v>
      </c>
      <c r="AU333" s="161" t="s">
        <v>88</v>
      </c>
      <c r="AV333" s="13" t="s">
        <v>88</v>
      </c>
      <c r="AW333" s="13" t="s">
        <v>35</v>
      </c>
      <c r="AX333" s="13" t="s">
        <v>79</v>
      </c>
      <c r="AY333" s="161" t="s">
        <v>317</v>
      </c>
    </row>
    <row r="334" spans="2:51" s="14" customFormat="1" ht="11.25">
      <c r="B334" s="167"/>
      <c r="D334" s="154" t="s">
        <v>323</v>
      </c>
      <c r="E334" s="168" t="s">
        <v>1866</v>
      </c>
      <c r="F334" s="169" t="s">
        <v>333</v>
      </c>
      <c r="H334" s="170">
        <v>20</v>
      </c>
      <c r="I334" s="171"/>
      <c r="L334" s="167"/>
      <c r="M334" s="172"/>
      <c r="T334" s="173"/>
      <c r="AT334" s="168" t="s">
        <v>323</v>
      </c>
      <c r="AU334" s="168" t="s">
        <v>88</v>
      </c>
      <c r="AV334" s="14" t="s">
        <v>190</v>
      </c>
      <c r="AW334" s="14" t="s">
        <v>35</v>
      </c>
      <c r="AX334" s="14" t="s">
        <v>79</v>
      </c>
      <c r="AY334" s="168" t="s">
        <v>317</v>
      </c>
    </row>
    <row r="335" spans="2:51" s="15" customFormat="1" ht="11.25">
      <c r="B335" s="174"/>
      <c r="D335" s="154" t="s">
        <v>323</v>
      </c>
      <c r="E335" s="175" t="s">
        <v>1863</v>
      </c>
      <c r="F335" s="176" t="s">
        <v>334</v>
      </c>
      <c r="H335" s="177">
        <v>35.36</v>
      </c>
      <c r="I335" s="178"/>
      <c r="L335" s="174"/>
      <c r="M335" s="179"/>
      <c r="T335" s="180"/>
      <c r="AT335" s="175" t="s">
        <v>323</v>
      </c>
      <c r="AU335" s="175" t="s">
        <v>88</v>
      </c>
      <c r="AV335" s="15" t="s">
        <v>219</v>
      </c>
      <c r="AW335" s="15" t="s">
        <v>35</v>
      </c>
      <c r="AX335" s="15" t="s">
        <v>21</v>
      </c>
      <c r="AY335" s="175" t="s">
        <v>317</v>
      </c>
    </row>
    <row r="336" spans="2:65" s="1" customFormat="1" ht="16.5" customHeight="1">
      <c r="B336" s="32"/>
      <c r="C336" s="181" t="s">
        <v>630</v>
      </c>
      <c r="D336" s="181" t="s">
        <v>574</v>
      </c>
      <c r="E336" s="182" t="s">
        <v>2053</v>
      </c>
      <c r="F336" s="183" t="s">
        <v>2054</v>
      </c>
      <c r="G336" s="184" t="s">
        <v>154</v>
      </c>
      <c r="H336" s="185">
        <v>37.128</v>
      </c>
      <c r="I336" s="186"/>
      <c r="J336" s="187">
        <f>ROUND(I336*H336,1)</f>
        <v>0</v>
      </c>
      <c r="K336" s="188"/>
      <c r="L336" s="189"/>
      <c r="M336" s="190" t="s">
        <v>1</v>
      </c>
      <c r="N336" s="191" t="s">
        <v>44</v>
      </c>
      <c r="P336" s="149">
        <f>O336*H336</f>
        <v>0</v>
      </c>
      <c r="Q336" s="149">
        <v>0.152</v>
      </c>
      <c r="R336" s="149">
        <f>Q336*H336</f>
        <v>5.643456</v>
      </c>
      <c r="S336" s="149">
        <v>0</v>
      </c>
      <c r="T336" s="150">
        <f>S336*H336</f>
        <v>0</v>
      </c>
      <c r="AR336" s="151" t="s">
        <v>252</v>
      </c>
      <c r="AT336" s="151" t="s">
        <v>574</v>
      </c>
      <c r="AU336" s="151" t="s">
        <v>88</v>
      </c>
      <c r="AY336" s="17" t="s">
        <v>317</v>
      </c>
      <c r="BE336" s="152">
        <f>IF(N336="základní",J336,0)</f>
        <v>0</v>
      </c>
      <c r="BF336" s="152">
        <f>IF(N336="snížená",J336,0)</f>
        <v>0</v>
      </c>
      <c r="BG336" s="152">
        <f>IF(N336="zákl. přenesená",J336,0)</f>
        <v>0</v>
      </c>
      <c r="BH336" s="152">
        <f>IF(N336="sníž. přenesená",J336,0)</f>
        <v>0</v>
      </c>
      <c r="BI336" s="152">
        <f>IF(N336="nulová",J336,0)</f>
        <v>0</v>
      </c>
      <c r="BJ336" s="17" t="s">
        <v>21</v>
      </c>
      <c r="BK336" s="152">
        <f>ROUND(I336*H336,1)</f>
        <v>0</v>
      </c>
      <c r="BL336" s="17" t="s">
        <v>219</v>
      </c>
      <c r="BM336" s="151" t="s">
        <v>2055</v>
      </c>
    </row>
    <row r="337" spans="2:51" s="13" customFormat="1" ht="11.25">
      <c r="B337" s="160"/>
      <c r="D337" s="154" t="s">
        <v>323</v>
      </c>
      <c r="E337" s="161" t="s">
        <v>1</v>
      </c>
      <c r="F337" s="162" t="s">
        <v>2056</v>
      </c>
      <c r="H337" s="163">
        <v>37.128</v>
      </c>
      <c r="I337" s="164"/>
      <c r="L337" s="160"/>
      <c r="M337" s="165"/>
      <c r="T337" s="166"/>
      <c r="AT337" s="161" t="s">
        <v>323</v>
      </c>
      <c r="AU337" s="161" t="s">
        <v>88</v>
      </c>
      <c r="AV337" s="13" t="s">
        <v>88</v>
      </c>
      <c r="AW337" s="13" t="s">
        <v>35</v>
      </c>
      <c r="AX337" s="13" t="s">
        <v>79</v>
      </c>
      <c r="AY337" s="161" t="s">
        <v>317</v>
      </c>
    </row>
    <row r="338" spans="2:51" s="15" customFormat="1" ht="11.25">
      <c r="B338" s="174"/>
      <c r="D338" s="154" t="s">
        <v>323</v>
      </c>
      <c r="E338" s="175" t="s">
        <v>1</v>
      </c>
      <c r="F338" s="176" t="s">
        <v>334</v>
      </c>
      <c r="H338" s="177">
        <v>37.128</v>
      </c>
      <c r="I338" s="178"/>
      <c r="L338" s="174"/>
      <c r="M338" s="179"/>
      <c r="T338" s="180"/>
      <c r="AT338" s="175" t="s">
        <v>323</v>
      </c>
      <c r="AU338" s="175" t="s">
        <v>88</v>
      </c>
      <c r="AV338" s="15" t="s">
        <v>219</v>
      </c>
      <c r="AW338" s="15" t="s">
        <v>35</v>
      </c>
      <c r="AX338" s="15" t="s">
        <v>21</v>
      </c>
      <c r="AY338" s="175" t="s">
        <v>317</v>
      </c>
    </row>
    <row r="339" spans="2:63" s="11" customFormat="1" ht="22.9" customHeight="1">
      <c r="B339" s="127"/>
      <c r="D339" s="128" t="s">
        <v>78</v>
      </c>
      <c r="E339" s="137" t="s">
        <v>375</v>
      </c>
      <c r="F339" s="137" t="s">
        <v>2057</v>
      </c>
      <c r="I339" s="130"/>
      <c r="J339" s="138">
        <f>BK339</f>
        <v>0</v>
      </c>
      <c r="L339" s="127"/>
      <c r="M339" s="132"/>
      <c r="P339" s="133">
        <f>SUM(P340:P343)</f>
        <v>0</v>
      </c>
      <c r="R339" s="133">
        <f>SUM(R340:R343)</f>
        <v>3.17642052</v>
      </c>
      <c r="T339" s="134">
        <f>SUM(T340:T343)</f>
        <v>0</v>
      </c>
      <c r="AR339" s="128" t="s">
        <v>21</v>
      </c>
      <c r="AT339" s="135" t="s">
        <v>78</v>
      </c>
      <c r="AU339" s="135" t="s">
        <v>21</v>
      </c>
      <c r="AY339" s="128" t="s">
        <v>317</v>
      </c>
      <c r="BK339" s="136">
        <f>SUM(BK340:BK343)</f>
        <v>0</v>
      </c>
    </row>
    <row r="340" spans="2:65" s="1" customFormat="1" ht="24.2" customHeight="1">
      <c r="B340" s="32"/>
      <c r="C340" s="139" t="s">
        <v>200</v>
      </c>
      <c r="D340" s="139" t="s">
        <v>319</v>
      </c>
      <c r="E340" s="140" t="s">
        <v>2058</v>
      </c>
      <c r="F340" s="141" t="s">
        <v>2059</v>
      </c>
      <c r="G340" s="142" t="s">
        <v>107</v>
      </c>
      <c r="H340" s="143">
        <v>1.196</v>
      </c>
      <c r="I340" s="144"/>
      <c r="J340" s="145">
        <f>ROUND(I340*H340,1)</f>
        <v>0</v>
      </c>
      <c r="K340" s="146"/>
      <c r="L340" s="32"/>
      <c r="M340" s="147" t="s">
        <v>1</v>
      </c>
      <c r="N340" s="148" t="s">
        <v>44</v>
      </c>
      <c r="P340" s="149">
        <f>O340*H340</f>
        <v>0</v>
      </c>
      <c r="Q340" s="149">
        <v>2.65587</v>
      </c>
      <c r="R340" s="149">
        <f>Q340*H340</f>
        <v>3.17642052</v>
      </c>
      <c r="S340" s="149">
        <v>0</v>
      </c>
      <c r="T340" s="150">
        <f>S340*H340</f>
        <v>0</v>
      </c>
      <c r="AR340" s="151" t="s">
        <v>219</v>
      </c>
      <c r="AT340" s="151" t="s">
        <v>319</v>
      </c>
      <c r="AU340" s="151" t="s">
        <v>88</v>
      </c>
      <c r="AY340" s="17" t="s">
        <v>317</v>
      </c>
      <c r="BE340" s="152">
        <f>IF(N340="základní",J340,0)</f>
        <v>0</v>
      </c>
      <c r="BF340" s="152">
        <f>IF(N340="snížená",J340,0)</f>
        <v>0</v>
      </c>
      <c r="BG340" s="152">
        <f>IF(N340="zákl. přenesená",J340,0)</f>
        <v>0</v>
      </c>
      <c r="BH340" s="152">
        <f>IF(N340="sníž. přenesená",J340,0)</f>
        <v>0</v>
      </c>
      <c r="BI340" s="152">
        <f>IF(N340="nulová",J340,0)</f>
        <v>0</v>
      </c>
      <c r="BJ340" s="17" t="s">
        <v>21</v>
      </c>
      <c r="BK340" s="152">
        <f>ROUND(I340*H340,1)</f>
        <v>0</v>
      </c>
      <c r="BL340" s="17" t="s">
        <v>219</v>
      </c>
      <c r="BM340" s="151" t="s">
        <v>2060</v>
      </c>
    </row>
    <row r="341" spans="2:51" s="12" customFormat="1" ht="11.25">
      <c r="B341" s="153"/>
      <c r="D341" s="154" t="s">
        <v>323</v>
      </c>
      <c r="E341" s="155" t="s">
        <v>1</v>
      </c>
      <c r="F341" s="156" t="s">
        <v>2061</v>
      </c>
      <c r="H341" s="155" t="s">
        <v>1</v>
      </c>
      <c r="I341" s="157"/>
      <c r="L341" s="153"/>
      <c r="M341" s="158"/>
      <c r="T341" s="159"/>
      <c r="AT341" s="155" t="s">
        <v>323</v>
      </c>
      <c r="AU341" s="155" t="s">
        <v>88</v>
      </c>
      <c r="AV341" s="12" t="s">
        <v>21</v>
      </c>
      <c r="AW341" s="12" t="s">
        <v>35</v>
      </c>
      <c r="AX341" s="12" t="s">
        <v>79</v>
      </c>
      <c r="AY341" s="155" t="s">
        <v>317</v>
      </c>
    </row>
    <row r="342" spans="2:51" s="13" customFormat="1" ht="11.25">
      <c r="B342" s="160"/>
      <c r="D342" s="154" t="s">
        <v>323</v>
      </c>
      <c r="E342" s="161" t="s">
        <v>1</v>
      </c>
      <c r="F342" s="162" t="s">
        <v>2062</v>
      </c>
      <c r="H342" s="163">
        <v>1.196</v>
      </c>
      <c r="I342" s="164"/>
      <c r="L342" s="160"/>
      <c r="M342" s="165"/>
      <c r="T342" s="166"/>
      <c r="AT342" s="161" t="s">
        <v>323</v>
      </c>
      <c r="AU342" s="161" t="s">
        <v>88</v>
      </c>
      <c r="AV342" s="13" t="s">
        <v>88</v>
      </c>
      <c r="AW342" s="13" t="s">
        <v>35</v>
      </c>
      <c r="AX342" s="13" t="s">
        <v>79</v>
      </c>
      <c r="AY342" s="161" t="s">
        <v>317</v>
      </c>
    </row>
    <row r="343" spans="2:51" s="15" customFormat="1" ht="11.25">
      <c r="B343" s="174"/>
      <c r="D343" s="154" t="s">
        <v>323</v>
      </c>
      <c r="E343" s="175" t="s">
        <v>1</v>
      </c>
      <c r="F343" s="176" t="s">
        <v>334</v>
      </c>
      <c r="H343" s="177">
        <v>1.196</v>
      </c>
      <c r="I343" s="178"/>
      <c r="L343" s="174"/>
      <c r="M343" s="179"/>
      <c r="T343" s="180"/>
      <c r="AT343" s="175" t="s">
        <v>323</v>
      </c>
      <c r="AU343" s="175" t="s">
        <v>88</v>
      </c>
      <c r="AV343" s="15" t="s">
        <v>219</v>
      </c>
      <c r="AW343" s="15" t="s">
        <v>35</v>
      </c>
      <c r="AX343" s="15" t="s">
        <v>21</v>
      </c>
      <c r="AY343" s="175" t="s">
        <v>317</v>
      </c>
    </row>
    <row r="344" spans="2:63" s="11" customFormat="1" ht="22.9" customHeight="1">
      <c r="B344" s="127"/>
      <c r="D344" s="128" t="s">
        <v>78</v>
      </c>
      <c r="E344" s="137" t="s">
        <v>252</v>
      </c>
      <c r="F344" s="137" t="s">
        <v>769</v>
      </c>
      <c r="I344" s="130"/>
      <c r="J344" s="138">
        <f>BK344</f>
        <v>0</v>
      </c>
      <c r="L344" s="127"/>
      <c r="M344" s="132"/>
      <c r="P344" s="133">
        <f>SUM(P345:P414)</f>
        <v>0</v>
      </c>
      <c r="R344" s="133">
        <f>SUM(R345:R414)</f>
        <v>30.828423540000003</v>
      </c>
      <c r="T344" s="134">
        <f>SUM(T345:T414)</f>
        <v>0</v>
      </c>
      <c r="AR344" s="128" t="s">
        <v>21</v>
      </c>
      <c r="AT344" s="135" t="s">
        <v>78</v>
      </c>
      <c r="AU344" s="135" t="s">
        <v>21</v>
      </c>
      <c r="AY344" s="128" t="s">
        <v>317</v>
      </c>
      <c r="BK344" s="136">
        <f>SUM(BK345:BK414)</f>
        <v>0</v>
      </c>
    </row>
    <row r="345" spans="2:65" s="1" customFormat="1" ht="24.2" customHeight="1">
      <c r="B345" s="32"/>
      <c r="C345" s="139" t="s">
        <v>638</v>
      </c>
      <c r="D345" s="139" t="s">
        <v>319</v>
      </c>
      <c r="E345" s="140" t="s">
        <v>2063</v>
      </c>
      <c r="F345" s="141" t="s">
        <v>2064</v>
      </c>
      <c r="G345" s="142" t="s">
        <v>506</v>
      </c>
      <c r="H345" s="143">
        <v>1</v>
      </c>
      <c r="I345" s="144"/>
      <c r="J345" s="145">
        <f>ROUND(I345*H345,1)</f>
        <v>0</v>
      </c>
      <c r="K345" s="146"/>
      <c r="L345" s="32"/>
      <c r="M345" s="147" t="s">
        <v>1</v>
      </c>
      <c r="N345" s="148" t="s">
        <v>44</v>
      </c>
      <c r="P345" s="149">
        <f>O345*H345</f>
        <v>0</v>
      </c>
      <c r="Q345" s="149">
        <v>0.002</v>
      </c>
      <c r="R345" s="149">
        <f>Q345*H345</f>
        <v>0.002</v>
      </c>
      <c r="S345" s="149">
        <v>0</v>
      </c>
      <c r="T345" s="150">
        <f>S345*H345</f>
        <v>0</v>
      </c>
      <c r="AR345" s="151" t="s">
        <v>219</v>
      </c>
      <c r="AT345" s="151" t="s">
        <v>319</v>
      </c>
      <c r="AU345" s="151" t="s">
        <v>88</v>
      </c>
      <c r="AY345" s="17" t="s">
        <v>317</v>
      </c>
      <c r="BE345" s="152">
        <f>IF(N345="základní",J345,0)</f>
        <v>0</v>
      </c>
      <c r="BF345" s="152">
        <f>IF(N345="snížená",J345,0)</f>
        <v>0</v>
      </c>
      <c r="BG345" s="152">
        <f>IF(N345="zákl. přenesená",J345,0)</f>
        <v>0</v>
      </c>
      <c r="BH345" s="152">
        <f>IF(N345="sníž. přenesená",J345,0)</f>
        <v>0</v>
      </c>
      <c r="BI345" s="152">
        <f>IF(N345="nulová",J345,0)</f>
        <v>0</v>
      </c>
      <c r="BJ345" s="17" t="s">
        <v>21</v>
      </c>
      <c r="BK345" s="152">
        <f>ROUND(I345*H345,1)</f>
        <v>0</v>
      </c>
      <c r="BL345" s="17" t="s">
        <v>219</v>
      </c>
      <c r="BM345" s="151" t="s">
        <v>2065</v>
      </c>
    </row>
    <row r="346" spans="2:51" s="13" customFormat="1" ht="11.25">
      <c r="B346" s="160"/>
      <c r="D346" s="154" t="s">
        <v>323</v>
      </c>
      <c r="E346" s="161" t="s">
        <v>1</v>
      </c>
      <c r="F346" s="162" t="s">
        <v>21</v>
      </c>
      <c r="H346" s="163">
        <v>1</v>
      </c>
      <c r="I346" s="164"/>
      <c r="L346" s="160"/>
      <c r="M346" s="165"/>
      <c r="T346" s="166"/>
      <c r="AT346" s="161" t="s">
        <v>323</v>
      </c>
      <c r="AU346" s="161" t="s">
        <v>88</v>
      </c>
      <c r="AV346" s="13" t="s">
        <v>88</v>
      </c>
      <c r="AW346" s="13" t="s">
        <v>35</v>
      </c>
      <c r="AX346" s="13" t="s">
        <v>79</v>
      </c>
      <c r="AY346" s="161" t="s">
        <v>317</v>
      </c>
    </row>
    <row r="347" spans="2:51" s="15" customFormat="1" ht="11.25">
      <c r="B347" s="174"/>
      <c r="D347" s="154" t="s">
        <v>323</v>
      </c>
      <c r="E347" s="175" t="s">
        <v>1</v>
      </c>
      <c r="F347" s="176" t="s">
        <v>334</v>
      </c>
      <c r="H347" s="177">
        <v>1</v>
      </c>
      <c r="I347" s="178"/>
      <c r="L347" s="174"/>
      <c r="M347" s="179"/>
      <c r="T347" s="180"/>
      <c r="AT347" s="175" t="s">
        <v>323</v>
      </c>
      <c r="AU347" s="175" t="s">
        <v>88</v>
      </c>
      <c r="AV347" s="15" t="s">
        <v>219</v>
      </c>
      <c r="AW347" s="15" t="s">
        <v>35</v>
      </c>
      <c r="AX347" s="15" t="s">
        <v>21</v>
      </c>
      <c r="AY347" s="175" t="s">
        <v>317</v>
      </c>
    </row>
    <row r="348" spans="2:65" s="1" customFormat="1" ht="24.2" customHeight="1">
      <c r="B348" s="32"/>
      <c r="C348" s="139" t="s">
        <v>643</v>
      </c>
      <c r="D348" s="139" t="s">
        <v>319</v>
      </c>
      <c r="E348" s="140" t="s">
        <v>2066</v>
      </c>
      <c r="F348" s="141" t="s">
        <v>2067</v>
      </c>
      <c r="G348" s="142" t="s">
        <v>506</v>
      </c>
      <c r="H348" s="143">
        <v>1</v>
      </c>
      <c r="I348" s="144"/>
      <c r="J348" s="145">
        <f>ROUND(I348*H348,1)</f>
        <v>0</v>
      </c>
      <c r="K348" s="146"/>
      <c r="L348" s="32"/>
      <c r="M348" s="147" t="s">
        <v>1</v>
      </c>
      <c r="N348" s="148" t="s">
        <v>44</v>
      </c>
      <c r="P348" s="149">
        <f>O348*H348</f>
        <v>0</v>
      </c>
      <c r="Q348" s="149">
        <v>0.002</v>
      </c>
      <c r="R348" s="149">
        <f>Q348*H348</f>
        <v>0.002</v>
      </c>
      <c r="S348" s="149">
        <v>0</v>
      </c>
      <c r="T348" s="150">
        <f>S348*H348</f>
        <v>0</v>
      </c>
      <c r="AR348" s="151" t="s">
        <v>219</v>
      </c>
      <c r="AT348" s="151" t="s">
        <v>319</v>
      </c>
      <c r="AU348" s="151" t="s">
        <v>88</v>
      </c>
      <c r="AY348" s="17" t="s">
        <v>317</v>
      </c>
      <c r="BE348" s="152">
        <f>IF(N348="základní",J348,0)</f>
        <v>0</v>
      </c>
      <c r="BF348" s="152">
        <f>IF(N348="snížená",J348,0)</f>
        <v>0</v>
      </c>
      <c r="BG348" s="152">
        <f>IF(N348="zákl. přenesená",J348,0)</f>
        <v>0</v>
      </c>
      <c r="BH348" s="152">
        <f>IF(N348="sníž. přenesená",J348,0)</f>
        <v>0</v>
      </c>
      <c r="BI348" s="152">
        <f>IF(N348="nulová",J348,0)</f>
        <v>0</v>
      </c>
      <c r="BJ348" s="17" t="s">
        <v>21</v>
      </c>
      <c r="BK348" s="152">
        <f>ROUND(I348*H348,1)</f>
        <v>0</v>
      </c>
      <c r="BL348" s="17" t="s">
        <v>219</v>
      </c>
      <c r="BM348" s="151" t="s">
        <v>2068</v>
      </c>
    </row>
    <row r="349" spans="2:51" s="13" customFormat="1" ht="11.25">
      <c r="B349" s="160"/>
      <c r="D349" s="154" t="s">
        <v>323</v>
      </c>
      <c r="E349" s="161" t="s">
        <v>1</v>
      </c>
      <c r="F349" s="162" t="s">
        <v>21</v>
      </c>
      <c r="H349" s="163">
        <v>1</v>
      </c>
      <c r="I349" s="164"/>
      <c r="L349" s="160"/>
      <c r="M349" s="165"/>
      <c r="T349" s="166"/>
      <c r="AT349" s="161" t="s">
        <v>323</v>
      </c>
      <c r="AU349" s="161" t="s">
        <v>88</v>
      </c>
      <c r="AV349" s="13" t="s">
        <v>88</v>
      </c>
      <c r="AW349" s="13" t="s">
        <v>35</v>
      </c>
      <c r="AX349" s="13" t="s">
        <v>79</v>
      </c>
      <c r="AY349" s="161" t="s">
        <v>317</v>
      </c>
    </row>
    <row r="350" spans="2:51" s="15" customFormat="1" ht="11.25">
      <c r="B350" s="174"/>
      <c r="D350" s="154" t="s">
        <v>323</v>
      </c>
      <c r="E350" s="175" t="s">
        <v>1</v>
      </c>
      <c r="F350" s="176" t="s">
        <v>334</v>
      </c>
      <c r="H350" s="177">
        <v>1</v>
      </c>
      <c r="I350" s="178"/>
      <c r="L350" s="174"/>
      <c r="M350" s="179"/>
      <c r="T350" s="180"/>
      <c r="AT350" s="175" t="s">
        <v>323</v>
      </c>
      <c r="AU350" s="175" t="s">
        <v>88</v>
      </c>
      <c r="AV350" s="15" t="s">
        <v>219</v>
      </c>
      <c r="AW350" s="15" t="s">
        <v>35</v>
      </c>
      <c r="AX350" s="15" t="s">
        <v>21</v>
      </c>
      <c r="AY350" s="175" t="s">
        <v>317</v>
      </c>
    </row>
    <row r="351" spans="2:65" s="1" customFormat="1" ht="24.2" customHeight="1">
      <c r="B351" s="32"/>
      <c r="C351" s="139" t="s">
        <v>649</v>
      </c>
      <c r="D351" s="139" t="s">
        <v>319</v>
      </c>
      <c r="E351" s="140" t="s">
        <v>2069</v>
      </c>
      <c r="F351" s="141" t="s">
        <v>2070</v>
      </c>
      <c r="G351" s="142" t="s">
        <v>506</v>
      </c>
      <c r="H351" s="143">
        <v>1</v>
      </c>
      <c r="I351" s="144"/>
      <c r="J351" s="145">
        <f>ROUND(I351*H351,1)</f>
        <v>0</v>
      </c>
      <c r="K351" s="146"/>
      <c r="L351" s="32"/>
      <c r="M351" s="147" t="s">
        <v>1</v>
      </c>
      <c r="N351" s="148" t="s">
        <v>44</v>
      </c>
      <c r="P351" s="149">
        <f>O351*H351</f>
        <v>0</v>
      </c>
      <c r="Q351" s="149">
        <v>0</v>
      </c>
      <c r="R351" s="149">
        <f>Q351*H351</f>
        <v>0</v>
      </c>
      <c r="S351" s="149">
        <v>0</v>
      </c>
      <c r="T351" s="150">
        <f>S351*H351</f>
        <v>0</v>
      </c>
      <c r="AR351" s="151" t="s">
        <v>219</v>
      </c>
      <c r="AT351" s="151" t="s">
        <v>319</v>
      </c>
      <c r="AU351" s="151" t="s">
        <v>88</v>
      </c>
      <c r="AY351" s="17" t="s">
        <v>317</v>
      </c>
      <c r="BE351" s="152">
        <f>IF(N351="základní",J351,0)</f>
        <v>0</v>
      </c>
      <c r="BF351" s="152">
        <f>IF(N351="snížená",J351,0)</f>
        <v>0</v>
      </c>
      <c r="BG351" s="152">
        <f>IF(N351="zákl. přenesená",J351,0)</f>
        <v>0</v>
      </c>
      <c r="BH351" s="152">
        <f>IF(N351="sníž. přenesená",J351,0)</f>
        <v>0</v>
      </c>
      <c r="BI351" s="152">
        <f>IF(N351="nulová",J351,0)</f>
        <v>0</v>
      </c>
      <c r="BJ351" s="17" t="s">
        <v>21</v>
      </c>
      <c r="BK351" s="152">
        <f>ROUND(I351*H351,1)</f>
        <v>0</v>
      </c>
      <c r="BL351" s="17" t="s">
        <v>219</v>
      </c>
      <c r="BM351" s="151" t="s">
        <v>2071</v>
      </c>
    </row>
    <row r="352" spans="2:51" s="13" customFormat="1" ht="11.25">
      <c r="B352" s="160"/>
      <c r="D352" s="154" t="s">
        <v>323</v>
      </c>
      <c r="E352" s="161" t="s">
        <v>1</v>
      </c>
      <c r="F352" s="162" t="s">
        <v>21</v>
      </c>
      <c r="H352" s="163">
        <v>1</v>
      </c>
      <c r="I352" s="164"/>
      <c r="L352" s="160"/>
      <c r="M352" s="165"/>
      <c r="T352" s="166"/>
      <c r="AT352" s="161" t="s">
        <v>323</v>
      </c>
      <c r="AU352" s="161" t="s">
        <v>88</v>
      </c>
      <c r="AV352" s="13" t="s">
        <v>88</v>
      </c>
      <c r="AW352" s="13" t="s">
        <v>35</v>
      </c>
      <c r="AX352" s="13" t="s">
        <v>79</v>
      </c>
      <c r="AY352" s="161" t="s">
        <v>317</v>
      </c>
    </row>
    <row r="353" spans="2:51" s="15" customFormat="1" ht="11.25">
      <c r="B353" s="174"/>
      <c r="D353" s="154" t="s">
        <v>323</v>
      </c>
      <c r="E353" s="175" t="s">
        <v>1</v>
      </c>
      <c r="F353" s="176" t="s">
        <v>334</v>
      </c>
      <c r="H353" s="177">
        <v>1</v>
      </c>
      <c r="I353" s="178"/>
      <c r="L353" s="174"/>
      <c r="M353" s="179"/>
      <c r="T353" s="180"/>
      <c r="AT353" s="175" t="s">
        <v>323</v>
      </c>
      <c r="AU353" s="175" t="s">
        <v>88</v>
      </c>
      <c r="AV353" s="15" t="s">
        <v>219</v>
      </c>
      <c r="AW353" s="15" t="s">
        <v>35</v>
      </c>
      <c r="AX353" s="15" t="s">
        <v>21</v>
      </c>
      <c r="AY353" s="175" t="s">
        <v>317</v>
      </c>
    </row>
    <row r="354" spans="2:65" s="1" customFormat="1" ht="33" customHeight="1">
      <c r="B354" s="32"/>
      <c r="C354" s="181" t="s">
        <v>655</v>
      </c>
      <c r="D354" s="181" t="s">
        <v>574</v>
      </c>
      <c r="E354" s="182" t="s">
        <v>2072</v>
      </c>
      <c r="F354" s="183" t="s">
        <v>2073</v>
      </c>
      <c r="G354" s="184" t="s">
        <v>506</v>
      </c>
      <c r="H354" s="185">
        <v>1</v>
      </c>
      <c r="I354" s="186"/>
      <c r="J354" s="187">
        <f>ROUND(I354*H354,1)</f>
        <v>0</v>
      </c>
      <c r="K354" s="188"/>
      <c r="L354" s="189"/>
      <c r="M354" s="190" t="s">
        <v>1</v>
      </c>
      <c r="N354" s="191" t="s">
        <v>44</v>
      </c>
      <c r="P354" s="149">
        <f>O354*H354</f>
        <v>0</v>
      </c>
      <c r="Q354" s="149">
        <v>14.75</v>
      </c>
      <c r="R354" s="149">
        <f>Q354*H354</f>
        <v>14.75</v>
      </c>
      <c r="S354" s="149">
        <v>0</v>
      </c>
      <c r="T354" s="150">
        <f>S354*H354</f>
        <v>0</v>
      </c>
      <c r="AR354" s="151" t="s">
        <v>252</v>
      </c>
      <c r="AT354" s="151" t="s">
        <v>574</v>
      </c>
      <c r="AU354" s="151" t="s">
        <v>88</v>
      </c>
      <c r="AY354" s="17" t="s">
        <v>317</v>
      </c>
      <c r="BE354" s="152">
        <f>IF(N354="základní",J354,0)</f>
        <v>0</v>
      </c>
      <c r="BF354" s="152">
        <f>IF(N354="snížená",J354,0)</f>
        <v>0</v>
      </c>
      <c r="BG354" s="152">
        <f>IF(N354="zákl. přenesená",J354,0)</f>
        <v>0</v>
      </c>
      <c r="BH354" s="152">
        <f>IF(N354="sníž. přenesená",J354,0)</f>
        <v>0</v>
      </c>
      <c r="BI354" s="152">
        <f>IF(N354="nulová",J354,0)</f>
        <v>0</v>
      </c>
      <c r="BJ354" s="17" t="s">
        <v>21</v>
      </c>
      <c r="BK354" s="152">
        <f>ROUND(I354*H354,1)</f>
        <v>0</v>
      </c>
      <c r="BL354" s="17" t="s">
        <v>219</v>
      </c>
      <c r="BM354" s="151" t="s">
        <v>2074</v>
      </c>
    </row>
    <row r="355" spans="2:51" s="13" customFormat="1" ht="11.25">
      <c r="B355" s="160"/>
      <c r="D355" s="154" t="s">
        <v>323</v>
      </c>
      <c r="E355" s="161" t="s">
        <v>1</v>
      </c>
      <c r="F355" s="162" t="s">
        <v>21</v>
      </c>
      <c r="H355" s="163">
        <v>1</v>
      </c>
      <c r="I355" s="164"/>
      <c r="L355" s="160"/>
      <c r="M355" s="165"/>
      <c r="T355" s="166"/>
      <c r="AT355" s="161" t="s">
        <v>323</v>
      </c>
      <c r="AU355" s="161" t="s">
        <v>88</v>
      </c>
      <c r="AV355" s="13" t="s">
        <v>88</v>
      </c>
      <c r="AW355" s="13" t="s">
        <v>35</v>
      </c>
      <c r="AX355" s="13" t="s">
        <v>79</v>
      </c>
      <c r="AY355" s="161" t="s">
        <v>317</v>
      </c>
    </row>
    <row r="356" spans="2:51" s="15" customFormat="1" ht="11.25">
      <c r="B356" s="174"/>
      <c r="D356" s="154" t="s">
        <v>323</v>
      </c>
      <c r="E356" s="175" t="s">
        <v>1</v>
      </c>
      <c r="F356" s="176" t="s">
        <v>334</v>
      </c>
      <c r="H356" s="177">
        <v>1</v>
      </c>
      <c r="I356" s="178"/>
      <c r="L356" s="174"/>
      <c r="M356" s="179"/>
      <c r="T356" s="180"/>
      <c r="AT356" s="175" t="s">
        <v>323</v>
      </c>
      <c r="AU356" s="175" t="s">
        <v>88</v>
      </c>
      <c r="AV356" s="15" t="s">
        <v>219</v>
      </c>
      <c r="AW356" s="15" t="s">
        <v>35</v>
      </c>
      <c r="AX356" s="15" t="s">
        <v>21</v>
      </c>
      <c r="AY356" s="175" t="s">
        <v>317</v>
      </c>
    </row>
    <row r="357" spans="2:65" s="1" customFormat="1" ht="24.2" customHeight="1">
      <c r="B357" s="32"/>
      <c r="C357" s="181" t="s">
        <v>661</v>
      </c>
      <c r="D357" s="181" t="s">
        <v>574</v>
      </c>
      <c r="E357" s="182" t="s">
        <v>2075</v>
      </c>
      <c r="F357" s="183" t="s">
        <v>2076</v>
      </c>
      <c r="G357" s="184" t="s">
        <v>506</v>
      </c>
      <c r="H357" s="185">
        <v>1</v>
      </c>
      <c r="I357" s="186"/>
      <c r="J357" s="187">
        <f>ROUND(I357*H357,1)</f>
        <v>0</v>
      </c>
      <c r="K357" s="188"/>
      <c r="L357" s="189"/>
      <c r="M357" s="190" t="s">
        <v>1</v>
      </c>
      <c r="N357" s="191" t="s">
        <v>44</v>
      </c>
      <c r="P357" s="149">
        <f>O357*H357</f>
        <v>0</v>
      </c>
      <c r="Q357" s="149">
        <v>4.368</v>
      </c>
      <c r="R357" s="149">
        <f>Q357*H357</f>
        <v>4.368</v>
      </c>
      <c r="S357" s="149">
        <v>0</v>
      </c>
      <c r="T357" s="150">
        <f>S357*H357</f>
        <v>0</v>
      </c>
      <c r="AR357" s="151" t="s">
        <v>252</v>
      </c>
      <c r="AT357" s="151" t="s">
        <v>574</v>
      </c>
      <c r="AU357" s="151" t="s">
        <v>88</v>
      </c>
      <c r="AY357" s="17" t="s">
        <v>317</v>
      </c>
      <c r="BE357" s="152">
        <f>IF(N357="základní",J357,0)</f>
        <v>0</v>
      </c>
      <c r="BF357" s="152">
        <f>IF(N357="snížená",J357,0)</f>
        <v>0</v>
      </c>
      <c r="BG357" s="152">
        <f>IF(N357="zákl. přenesená",J357,0)</f>
        <v>0</v>
      </c>
      <c r="BH357" s="152">
        <f>IF(N357="sníž. přenesená",J357,0)</f>
        <v>0</v>
      </c>
      <c r="BI357" s="152">
        <f>IF(N357="nulová",J357,0)</f>
        <v>0</v>
      </c>
      <c r="BJ357" s="17" t="s">
        <v>21</v>
      </c>
      <c r="BK357" s="152">
        <f>ROUND(I357*H357,1)</f>
        <v>0</v>
      </c>
      <c r="BL357" s="17" t="s">
        <v>219</v>
      </c>
      <c r="BM357" s="151" t="s">
        <v>2077</v>
      </c>
    </row>
    <row r="358" spans="2:51" s="13" customFormat="1" ht="11.25">
      <c r="B358" s="160"/>
      <c r="D358" s="154" t="s">
        <v>323</v>
      </c>
      <c r="E358" s="161" t="s">
        <v>1</v>
      </c>
      <c r="F358" s="162" t="s">
        <v>21</v>
      </c>
      <c r="H358" s="163">
        <v>1</v>
      </c>
      <c r="I358" s="164"/>
      <c r="L358" s="160"/>
      <c r="M358" s="165"/>
      <c r="T358" s="166"/>
      <c r="AT358" s="161" t="s">
        <v>323</v>
      </c>
      <c r="AU358" s="161" t="s">
        <v>88</v>
      </c>
      <c r="AV358" s="13" t="s">
        <v>88</v>
      </c>
      <c r="AW358" s="13" t="s">
        <v>35</v>
      </c>
      <c r="AX358" s="13" t="s">
        <v>79</v>
      </c>
      <c r="AY358" s="161" t="s">
        <v>317</v>
      </c>
    </row>
    <row r="359" spans="2:51" s="15" customFormat="1" ht="11.25">
      <c r="B359" s="174"/>
      <c r="D359" s="154" t="s">
        <v>323</v>
      </c>
      <c r="E359" s="175" t="s">
        <v>1</v>
      </c>
      <c r="F359" s="176" t="s">
        <v>334</v>
      </c>
      <c r="H359" s="177">
        <v>1</v>
      </c>
      <c r="I359" s="178"/>
      <c r="L359" s="174"/>
      <c r="M359" s="179"/>
      <c r="T359" s="180"/>
      <c r="AT359" s="175" t="s">
        <v>323</v>
      </c>
      <c r="AU359" s="175" t="s">
        <v>88</v>
      </c>
      <c r="AV359" s="15" t="s">
        <v>219</v>
      </c>
      <c r="AW359" s="15" t="s">
        <v>35</v>
      </c>
      <c r="AX359" s="15" t="s">
        <v>21</v>
      </c>
      <c r="AY359" s="175" t="s">
        <v>317</v>
      </c>
    </row>
    <row r="360" spans="2:65" s="1" customFormat="1" ht="33" customHeight="1">
      <c r="B360" s="32"/>
      <c r="C360" s="181" t="s">
        <v>666</v>
      </c>
      <c r="D360" s="181" t="s">
        <v>574</v>
      </c>
      <c r="E360" s="182" t="s">
        <v>2078</v>
      </c>
      <c r="F360" s="183" t="s">
        <v>2079</v>
      </c>
      <c r="G360" s="184" t="s">
        <v>506</v>
      </c>
      <c r="H360" s="185">
        <v>1</v>
      </c>
      <c r="I360" s="186"/>
      <c r="J360" s="187">
        <f>ROUND(I360*H360,1)</f>
        <v>0</v>
      </c>
      <c r="K360" s="188"/>
      <c r="L360" s="189"/>
      <c r="M360" s="190" t="s">
        <v>1</v>
      </c>
      <c r="N360" s="191" t="s">
        <v>44</v>
      </c>
      <c r="P360" s="149">
        <f>O360*H360</f>
        <v>0</v>
      </c>
      <c r="Q360" s="149">
        <v>2.65</v>
      </c>
      <c r="R360" s="149">
        <f>Q360*H360</f>
        <v>2.65</v>
      </c>
      <c r="S360" s="149">
        <v>0</v>
      </c>
      <c r="T360" s="150">
        <f>S360*H360</f>
        <v>0</v>
      </c>
      <c r="AR360" s="151" t="s">
        <v>252</v>
      </c>
      <c r="AT360" s="151" t="s">
        <v>574</v>
      </c>
      <c r="AU360" s="151" t="s">
        <v>88</v>
      </c>
      <c r="AY360" s="17" t="s">
        <v>317</v>
      </c>
      <c r="BE360" s="152">
        <f>IF(N360="základní",J360,0)</f>
        <v>0</v>
      </c>
      <c r="BF360" s="152">
        <f>IF(N360="snížená",J360,0)</f>
        <v>0</v>
      </c>
      <c r="BG360" s="152">
        <f>IF(N360="zákl. přenesená",J360,0)</f>
        <v>0</v>
      </c>
      <c r="BH360" s="152">
        <f>IF(N360="sníž. přenesená",J360,0)</f>
        <v>0</v>
      </c>
      <c r="BI360" s="152">
        <f>IF(N360="nulová",J360,0)</f>
        <v>0</v>
      </c>
      <c r="BJ360" s="17" t="s">
        <v>21</v>
      </c>
      <c r="BK360" s="152">
        <f>ROUND(I360*H360,1)</f>
        <v>0</v>
      </c>
      <c r="BL360" s="17" t="s">
        <v>219</v>
      </c>
      <c r="BM360" s="151" t="s">
        <v>2080</v>
      </c>
    </row>
    <row r="361" spans="2:51" s="13" customFormat="1" ht="11.25">
      <c r="B361" s="160"/>
      <c r="D361" s="154" t="s">
        <v>323</v>
      </c>
      <c r="E361" s="161" t="s">
        <v>1</v>
      </c>
      <c r="F361" s="162" t="s">
        <v>21</v>
      </c>
      <c r="H361" s="163">
        <v>1</v>
      </c>
      <c r="I361" s="164"/>
      <c r="L361" s="160"/>
      <c r="M361" s="165"/>
      <c r="T361" s="166"/>
      <c r="AT361" s="161" t="s">
        <v>323</v>
      </c>
      <c r="AU361" s="161" t="s">
        <v>88</v>
      </c>
      <c r="AV361" s="13" t="s">
        <v>88</v>
      </c>
      <c r="AW361" s="13" t="s">
        <v>35</v>
      </c>
      <c r="AX361" s="13" t="s">
        <v>79</v>
      </c>
      <c r="AY361" s="161" t="s">
        <v>317</v>
      </c>
    </row>
    <row r="362" spans="2:51" s="15" customFormat="1" ht="11.25">
      <c r="B362" s="174"/>
      <c r="D362" s="154" t="s">
        <v>323</v>
      </c>
      <c r="E362" s="175" t="s">
        <v>1</v>
      </c>
      <c r="F362" s="176" t="s">
        <v>334</v>
      </c>
      <c r="H362" s="177">
        <v>1</v>
      </c>
      <c r="I362" s="178"/>
      <c r="L362" s="174"/>
      <c r="M362" s="179"/>
      <c r="T362" s="180"/>
      <c r="AT362" s="175" t="s">
        <v>323</v>
      </c>
      <c r="AU362" s="175" t="s">
        <v>88</v>
      </c>
      <c r="AV362" s="15" t="s">
        <v>219</v>
      </c>
      <c r="AW362" s="15" t="s">
        <v>35</v>
      </c>
      <c r="AX362" s="15" t="s">
        <v>21</v>
      </c>
      <c r="AY362" s="175" t="s">
        <v>317</v>
      </c>
    </row>
    <row r="363" spans="2:65" s="1" customFormat="1" ht="24.2" customHeight="1">
      <c r="B363" s="32"/>
      <c r="C363" s="181" t="s">
        <v>671</v>
      </c>
      <c r="D363" s="181" t="s">
        <v>574</v>
      </c>
      <c r="E363" s="182" t="s">
        <v>2081</v>
      </c>
      <c r="F363" s="183" t="s">
        <v>2082</v>
      </c>
      <c r="G363" s="184" t="s">
        <v>506</v>
      </c>
      <c r="H363" s="185">
        <v>2</v>
      </c>
      <c r="I363" s="186"/>
      <c r="J363" s="187">
        <f>ROUND(I363*H363,1)</f>
        <v>0</v>
      </c>
      <c r="K363" s="188"/>
      <c r="L363" s="189"/>
      <c r="M363" s="190" t="s">
        <v>1</v>
      </c>
      <c r="N363" s="191" t="s">
        <v>44</v>
      </c>
      <c r="P363" s="149">
        <f>O363*H363</f>
        <v>0</v>
      </c>
      <c r="Q363" s="149">
        <v>0.002</v>
      </c>
      <c r="R363" s="149">
        <f>Q363*H363</f>
        <v>0.004</v>
      </c>
      <c r="S363" s="149">
        <v>0</v>
      </c>
      <c r="T363" s="150">
        <f>S363*H363</f>
        <v>0</v>
      </c>
      <c r="AR363" s="151" t="s">
        <v>252</v>
      </c>
      <c r="AT363" s="151" t="s">
        <v>574</v>
      </c>
      <c r="AU363" s="151" t="s">
        <v>88</v>
      </c>
      <c r="AY363" s="17" t="s">
        <v>317</v>
      </c>
      <c r="BE363" s="152">
        <f>IF(N363="základní",J363,0)</f>
        <v>0</v>
      </c>
      <c r="BF363" s="152">
        <f>IF(N363="snížená",J363,0)</f>
        <v>0</v>
      </c>
      <c r="BG363" s="152">
        <f>IF(N363="zákl. přenesená",J363,0)</f>
        <v>0</v>
      </c>
      <c r="BH363" s="152">
        <f>IF(N363="sníž. přenesená",J363,0)</f>
        <v>0</v>
      </c>
      <c r="BI363" s="152">
        <f>IF(N363="nulová",J363,0)</f>
        <v>0</v>
      </c>
      <c r="BJ363" s="17" t="s">
        <v>21</v>
      </c>
      <c r="BK363" s="152">
        <f>ROUND(I363*H363,1)</f>
        <v>0</v>
      </c>
      <c r="BL363" s="17" t="s">
        <v>219</v>
      </c>
      <c r="BM363" s="151" t="s">
        <v>2083</v>
      </c>
    </row>
    <row r="364" spans="2:51" s="13" customFormat="1" ht="11.25">
      <c r="B364" s="160"/>
      <c r="D364" s="154" t="s">
        <v>323</v>
      </c>
      <c r="E364" s="161" t="s">
        <v>1</v>
      </c>
      <c r="F364" s="162" t="s">
        <v>88</v>
      </c>
      <c r="H364" s="163">
        <v>2</v>
      </c>
      <c r="I364" s="164"/>
      <c r="L364" s="160"/>
      <c r="M364" s="165"/>
      <c r="T364" s="166"/>
      <c r="AT364" s="161" t="s">
        <v>323</v>
      </c>
      <c r="AU364" s="161" t="s">
        <v>88</v>
      </c>
      <c r="AV364" s="13" t="s">
        <v>88</v>
      </c>
      <c r="AW364" s="13" t="s">
        <v>35</v>
      </c>
      <c r="AX364" s="13" t="s">
        <v>79</v>
      </c>
      <c r="AY364" s="161" t="s">
        <v>317</v>
      </c>
    </row>
    <row r="365" spans="2:51" s="15" customFormat="1" ht="11.25">
      <c r="B365" s="174"/>
      <c r="D365" s="154" t="s">
        <v>323</v>
      </c>
      <c r="E365" s="175" t="s">
        <v>1</v>
      </c>
      <c r="F365" s="176" t="s">
        <v>334</v>
      </c>
      <c r="H365" s="177">
        <v>2</v>
      </c>
      <c r="I365" s="178"/>
      <c r="L365" s="174"/>
      <c r="M365" s="179"/>
      <c r="T365" s="180"/>
      <c r="AT365" s="175" t="s">
        <v>323</v>
      </c>
      <c r="AU365" s="175" t="s">
        <v>88</v>
      </c>
      <c r="AV365" s="15" t="s">
        <v>219</v>
      </c>
      <c r="AW365" s="15" t="s">
        <v>35</v>
      </c>
      <c r="AX365" s="15" t="s">
        <v>21</v>
      </c>
      <c r="AY365" s="175" t="s">
        <v>317</v>
      </c>
    </row>
    <row r="366" spans="2:65" s="1" customFormat="1" ht="33" customHeight="1">
      <c r="B366" s="32"/>
      <c r="C366" s="139" t="s">
        <v>679</v>
      </c>
      <c r="D366" s="139" t="s">
        <v>319</v>
      </c>
      <c r="E366" s="140" t="s">
        <v>2084</v>
      </c>
      <c r="F366" s="141" t="s">
        <v>2085</v>
      </c>
      <c r="G366" s="142" t="s">
        <v>506</v>
      </c>
      <c r="H366" s="143">
        <v>1</v>
      </c>
      <c r="I366" s="144"/>
      <c r="J366" s="145">
        <f>ROUND(I366*H366,1)</f>
        <v>0</v>
      </c>
      <c r="K366" s="146"/>
      <c r="L366" s="32"/>
      <c r="M366" s="147" t="s">
        <v>1</v>
      </c>
      <c r="N366" s="148" t="s">
        <v>44</v>
      </c>
      <c r="P366" s="149">
        <f>O366*H366</f>
        <v>0</v>
      </c>
      <c r="Q366" s="149">
        <v>0</v>
      </c>
      <c r="R366" s="149">
        <f>Q366*H366</f>
        <v>0</v>
      </c>
      <c r="S366" s="149">
        <v>0</v>
      </c>
      <c r="T366" s="150">
        <f>S366*H366</f>
        <v>0</v>
      </c>
      <c r="AR366" s="151" t="s">
        <v>219</v>
      </c>
      <c r="AT366" s="151" t="s">
        <v>319</v>
      </c>
      <c r="AU366" s="151" t="s">
        <v>88</v>
      </c>
      <c r="AY366" s="17" t="s">
        <v>317</v>
      </c>
      <c r="BE366" s="152">
        <f>IF(N366="základní",J366,0)</f>
        <v>0</v>
      </c>
      <c r="BF366" s="152">
        <f>IF(N366="snížená",J366,0)</f>
        <v>0</v>
      </c>
      <c r="BG366" s="152">
        <f>IF(N366="zákl. přenesená",J366,0)</f>
        <v>0</v>
      </c>
      <c r="BH366" s="152">
        <f>IF(N366="sníž. přenesená",J366,0)</f>
        <v>0</v>
      </c>
      <c r="BI366" s="152">
        <f>IF(N366="nulová",J366,0)</f>
        <v>0</v>
      </c>
      <c r="BJ366" s="17" t="s">
        <v>21</v>
      </c>
      <c r="BK366" s="152">
        <f>ROUND(I366*H366,1)</f>
        <v>0</v>
      </c>
      <c r="BL366" s="17" t="s">
        <v>219</v>
      </c>
      <c r="BM366" s="151" t="s">
        <v>2086</v>
      </c>
    </row>
    <row r="367" spans="2:51" s="13" customFormat="1" ht="11.25">
      <c r="B367" s="160"/>
      <c r="D367" s="154" t="s">
        <v>323</v>
      </c>
      <c r="E367" s="161" t="s">
        <v>1</v>
      </c>
      <c r="F367" s="162" t="s">
        <v>21</v>
      </c>
      <c r="H367" s="163">
        <v>1</v>
      </c>
      <c r="I367" s="164"/>
      <c r="L367" s="160"/>
      <c r="M367" s="165"/>
      <c r="T367" s="166"/>
      <c r="AT367" s="161" t="s">
        <v>323</v>
      </c>
      <c r="AU367" s="161" t="s">
        <v>88</v>
      </c>
      <c r="AV367" s="13" t="s">
        <v>88</v>
      </c>
      <c r="AW367" s="13" t="s">
        <v>35</v>
      </c>
      <c r="AX367" s="13" t="s">
        <v>79</v>
      </c>
      <c r="AY367" s="161" t="s">
        <v>317</v>
      </c>
    </row>
    <row r="368" spans="2:51" s="15" customFormat="1" ht="11.25">
      <c r="B368" s="174"/>
      <c r="D368" s="154" t="s">
        <v>323</v>
      </c>
      <c r="E368" s="175" t="s">
        <v>282</v>
      </c>
      <c r="F368" s="176" t="s">
        <v>334</v>
      </c>
      <c r="H368" s="177">
        <v>1</v>
      </c>
      <c r="I368" s="178"/>
      <c r="L368" s="174"/>
      <c r="M368" s="179"/>
      <c r="T368" s="180"/>
      <c r="AT368" s="175" t="s">
        <v>323</v>
      </c>
      <c r="AU368" s="175" t="s">
        <v>88</v>
      </c>
      <c r="AV368" s="15" t="s">
        <v>219</v>
      </c>
      <c r="AW368" s="15" t="s">
        <v>35</v>
      </c>
      <c r="AX368" s="15" t="s">
        <v>21</v>
      </c>
      <c r="AY368" s="175" t="s">
        <v>317</v>
      </c>
    </row>
    <row r="369" spans="2:65" s="1" customFormat="1" ht="16.5" customHeight="1">
      <c r="B369" s="32"/>
      <c r="C369" s="181" t="s">
        <v>687</v>
      </c>
      <c r="D369" s="181" t="s">
        <v>574</v>
      </c>
      <c r="E369" s="182" t="s">
        <v>2087</v>
      </c>
      <c r="F369" s="183" t="s">
        <v>2088</v>
      </c>
      <c r="G369" s="184" t="s">
        <v>506</v>
      </c>
      <c r="H369" s="185">
        <v>1</v>
      </c>
      <c r="I369" s="186"/>
      <c r="J369" s="187">
        <f>ROUND(I369*H369,1)</f>
        <v>0</v>
      </c>
      <c r="K369" s="188"/>
      <c r="L369" s="189"/>
      <c r="M369" s="190" t="s">
        <v>1</v>
      </c>
      <c r="N369" s="191" t="s">
        <v>44</v>
      </c>
      <c r="P369" s="149">
        <f>O369*H369</f>
        <v>0</v>
      </c>
      <c r="Q369" s="149">
        <v>0.0008</v>
      </c>
      <c r="R369" s="149">
        <f>Q369*H369</f>
        <v>0.0008</v>
      </c>
      <c r="S369" s="149">
        <v>0</v>
      </c>
      <c r="T369" s="150">
        <f>S369*H369</f>
        <v>0</v>
      </c>
      <c r="AR369" s="151" t="s">
        <v>252</v>
      </c>
      <c r="AT369" s="151" t="s">
        <v>574</v>
      </c>
      <c r="AU369" s="151" t="s">
        <v>88</v>
      </c>
      <c r="AY369" s="17" t="s">
        <v>317</v>
      </c>
      <c r="BE369" s="152">
        <f>IF(N369="základní",J369,0)</f>
        <v>0</v>
      </c>
      <c r="BF369" s="152">
        <f>IF(N369="snížená",J369,0)</f>
        <v>0</v>
      </c>
      <c r="BG369" s="152">
        <f>IF(N369="zákl. přenesená",J369,0)</f>
        <v>0</v>
      </c>
      <c r="BH369" s="152">
        <f>IF(N369="sníž. přenesená",J369,0)</f>
        <v>0</v>
      </c>
      <c r="BI369" s="152">
        <f>IF(N369="nulová",J369,0)</f>
        <v>0</v>
      </c>
      <c r="BJ369" s="17" t="s">
        <v>21</v>
      </c>
      <c r="BK369" s="152">
        <f>ROUND(I369*H369,1)</f>
        <v>0</v>
      </c>
      <c r="BL369" s="17" t="s">
        <v>219</v>
      </c>
      <c r="BM369" s="151" t="s">
        <v>2089</v>
      </c>
    </row>
    <row r="370" spans="2:51" s="13" customFormat="1" ht="11.25">
      <c r="B370" s="160"/>
      <c r="D370" s="154" t="s">
        <v>323</v>
      </c>
      <c r="E370" s="161" t="s">
        <v>1</v>
      </c>
      <c r="F370" s="162" t="s">
        <v>282</v>
      </c>
      <c r="H370" s="163">
        <v>1</v>
      </c>
      <c r="I370" s="164"/>
      <c r="L370" s="160"/>
      <c r="M370" s="165"/>
      <c r="T370" s="166"/>
      <c r="AT370" s="161" t="s">
        <v>323</v>
      </c>
      <c r="AU370" s="161" t="s">
        <v>88</v>
      </c>
      <c r="AV370" s="13" t="s">
        <v>88</v>
      </c>
      <c r="AW370" s="13" t="s">
        <v>35</v>
      </c>
      <c r="AX370" s="13" t="s">
        <v>79</v>
      </c>
      <c r="AY370" s="161" t="s">
        <v>317</v>
      </c>
    </row>
    <row r="371" spans="2:51" s="15" customFormat="1" ht="11.25">
      <c r="B371" s="174"/>
      <c r="D371" s="154" t="s">
        <v>323</v>
      </c>
      <c r="E371" s="175" t="s">
        <v>1</v>
      </c>
      <c r="F371" s="176" t="s">
        <v>334</v>
      </c>
      <c r="H371" s="177">
        <v>1</v>
      </c>
      <c r="I371" s="178"/>
      <c r="L371" s="174"/>
      <c r="M371" s="179"/>
      <c r="T371" s="180"/>
      <c r="AT371" s="175" t="s">
        <v>323</v>
      </c>
      <c r="AU371" s="175" t="s">
        <v>88</v>
      </c>
      <c r="AV371" s="15" t="s">
        <v>219</v>
      </c>
      <c r="AW371" s="15" t="s">
        <v>35</v>
      </c>
      <c r="AX371" s="15" t="s">
        <v>21</v>
      </c>
      <c r="AY371" s="175" t="s">
        <v>317</v>
      </c>
    </row>
    <row r="372" spans="2:65" s="1" customFormat="1" ht="37.9" customHeight="1">
      <c r="B372" s="32"/>
      <c r="C372" s="139" t="s">
        <v>692</v>
      </c>
      <c r="D372" s="139" t="s">
        <v>319</v>
      </c>
      <c r="E372" s="140" t="s">
        <v>844</v>
      </c>
      <c r="F372" s="141" t="s">
        <v>845</v>
      </c>
      <c r="G372" s="142" t="s">
        <v>506</v>
      </c>
      <c r="H372" s="143">
        <v>1</v>
      </c>
      <c r="I372" s="144"/>
      <c r="J372" s="145">
        <f>ROUND(I372*H372,1)</f>
        <v>0</v>
      </c>
      <c r="K372" s="146"/>
      <c r="L372" s="32"/>
      <c r="M372" s="147" t="s">
        <v>1</v>
      </c>
      <c r="N372" s="148" t="s">
        <v>44</v>
      </c>
      <c r="P372" s="149">
        <f>O372*H372</f>
        <v>0</v>
      </c>
      <c r="Q372" s="149">
        <v>0.09</v>
      </c>
      <c r="R372" s="149">
        <f>Q372*H372</f>
        <v>0.09</v>
      </c>
      <c r="S372" s="149">
        <v>0</v>
      </c>
      <c r="T372" s="150">
        <f>S372*H372</f>
        <v>0</v>
      </c>
      <c r="AR372" s="151" t="s">
        <v>219</v>
      </c>
      <c r="AT372" s="151" t="s">
        <v>319</v>
      </c>
      <c r="AU372" s="151" t="s">
        <v>88</v>
      </c>
      <c r="AY372" s="17" t="s">
        <v>317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7" t="s">
        <v>21</v>
      </c>
      <c r="BK372" s="152">
        <f>ROUND(I372*H372,1)</f>
        <v>0</v>
      </c>
      <c r="BL372" s="17" t="s">
        <v>219</v>
      </c>
      <c r="BM372" s="151" t="s">
        <v>2090</v>
      </c>
    </row>
    <row r="373" spans="2:51" s="13" customFormat="1" ht="11.25">
      <c r="B373" s="160"/>
      <c r="D373" s="154" t="s">
        <v>323</v>
      </c>
      <c r="E373" s="161" t="s">
        <v>1</v>
      </c>
      <c r="F373" s="162" t="s">
        <v>21</v>
      </c>
      <c r="H373" s="163">
        <v>1</v>
      </c>
      <c r="I373" s="164"/>
      <c r="L373" s="160"/>
      <c r="M373" s="165"/>
      <c r="T373" s="166"/>
      <c r="AT373" s="161" t="s">
        <v>323</v>
      </c>
      <c r="AU373" s="161" t="s">
        <v>88</v>
      </c>
      <c r="AV373" s="13" t="s">
        <v>88</v>
      </c>
      <c r="AW373" s="13" t="s">
        <v>35</v>
      </c>
      <c r="AX373" s="13" t="s">
        <v>79</v>
      </c>
      <c r="AY373" s="161" t="s">
        <v>317</v>
      </c>
    </row>
    <row r="374" spans="2:51" s="15" customFormat="1" ht="11.25">
      <c r="B374" s="174"/>
      <c r="D374" s="154" t="s">
        <v>323</v>
      </c>
      <c r="E374" s="175" t="s">
        <v>1</v>
      </c>
      <c r="F374" s="176" t="s">
        <v>334</v>
      </c>
      <c r="H374" s="177">
        <v>1</v>
      </c>
      <c r="I374" s="178"/>
      <c r="L374" s="174"/>
      <c r="M374" s="179"/>
      <c r="T374" s="180"/>
      <c r="AT374" s="175" t="s">
        <v>323</v>
      </c>
      <c r="AU374" s="175" t="s">
        <v>88</v>
      </c>
      <c r="AV374" s="15" t="s">
        <v>219</v>
      </c>
      <c r="AW374" s="15" t="s">
        <v>35</v>
      </c>
      <c r="AX374" s="15" t="s">
        <v>21</v>
      </c>
      <c r="AY374" s="175" t="s">
        <v>317</v>
      </c>
    </row>
    <row r="375" spans="2:65" s="1" customFormat="1" ht="24.2" customHeight="1">
      <c r="B375" s="32"/>
      <c r="C375" s="181" t="s">
        <v>281</v>
      </c>
      <c r="D375" s="181" t="s">
        <v>574</v>
      </c>
      <c r="E375" s="182" t="s">
        <v>2091</v>
      </c>
      <c r="F375" s="183" t="s">
        <v>2092</v>
      </c>
      <c r="G375" s="184" t="s">
        <v>506</v>
      </c>
      <c r="H375" s="185">
        <v>1</v>
      </c>
      <c r="I375" s="186"/>
      <c r="J375" s="187">
        <f>ROUND(I375*H375,1)</f>
        <v>0</v>
      </c>
      <c r="K375" s="188"/>
      <c r="L375" s="189"/>
      <c r="M375" s="190" t="s">
        <v>1</v>
      </c>
      <c r="N375" s="191" t="s">
        <v>44</v>
      </c>
      <c r="P375" s="149">
        <f>O375*H375</f>
        <v>0</v>
      </c>
      <c r="Q375" s="149">
        <v>0.1</v>
      </c>
      <c r="R375" s="149">
        <f>Q375*H375</f>
        <v>0.1</v>
      </c>
      <c r="S375" s="149">
        <v>0</v>
      </c>
      <c r="T375" s="150">
        <f>S375*H375</f>
        <v>0</v>
      </c>
      <c r="AR375" s="151" t="s">
        <v>252</v>
      </c>
      <c r="AT375" s="151" t="s">
        <v>574</v>
      </c>
      <c r="AU375" s="151" t="s">
        <v>88</v>
      </c>
      <c r="AY375" s="17" t="s">
        <v>317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7" t="s">
        <v>21</v>
      </c>
      <c r="BK375" s="152">
        <f>ROUND(I375*H375,1)</f>
        <v>0</v>
      </c>
      <c r="BL375" s="17" t="s">
        <v>219</v>
      </c>
      <c r="BM375" s="151" t="s">
        <v>2093</v>
      </c>
    </row>
    <row r="376" spans="2:51" s="13" customFormat="1" ht="11.25">
      <c r="B376" s="160"/>
      <c r="D376" s="154" t="s">
        <v>323</v>
      </c>
      <c r="E376" s="161" t="s">
        <v>1</v>
      </c>
      <c r="F376" s="162" t="s">
        <v>21</v>
      </c>
      <c r="H376" s="163">
        <v>1</v>
      </c>
      <c r="I376" s="164"/>
      <c r="L376" s="160"/>
      <c r="M376" s="165"/>
      <c r="T376" s="166"/>
      <c r="AT376" s="161" t="s">
        <v>323</v>
      </c>
      <c r="AU376" s="161" t="s">
        <v>88</v>
      </c>
      <c r="AV376" s="13" t="s">
        <v>88</v>
      </c>
      <c r="AW376" s="13" t="s">
        <v>35</v>
      </c>
      <c r="AX376" s="13" t="s">
        <v>79</v>
      </c>
      <c r="AY376" s="161" t="s">
        <v>317</v>
      </c>
    </row>
    <row r="377" spans="2:51" s="15" customFormat="1" ht="11.25">
      <c r="B377" s="174"/>
      <c r="D377" s="154" t="s">
        <v>323</v>
      </c>
      <c r="E377" s="175" t="s">
        <v>1</v>
      </c>
      <c r="F377" s="176" t="s">
        <v>334</v>
      </c>
      <c r="H377" s="177">
        <v>1</v>
      </c>
      <c r="I377" s="178"/>
      <c r="L377" s="174"/>
      <c r="M377" s="179"/>
      <c r="T377" s="180"/>
      <c r="AT377" s="175" t="s">
        <v>323</v>
      </c>
      <c r="AU377" s="175" t="s">
        <v>88</v>
      </c>
      <c r="AV377" s="15" t="s">
        <v>219</v>
      </c>
      <c r="AW377" s="15" t="s">
        <v>35</v>
      </c>
      <c r="AX377" s="15" t="s">
        <v>21</v>
      </c>
      <c r="AY377" s="175" t="s">
        <v>317</v>
      </c>
    </row>
    <row r="378" spans="2:65" s="1" customFormat="1" ht="24.2" customHeight="1">
      <c r="B378" s="32"/>
      <c r="C378" s="139" t="s">
        <v>699</v>
      </c>
      <c r="D378" s="139" t="s">
        <v>319</v>
      </c>
      <c r="E378" s="140" t="s">
        <v>2094</v>
      </c>
      <c r="F378" s="141" t="s">
        <v>2095</v>
      </c>
      <c r="G378" s="142" t="s">
        <v>107</v>
      </c>
      <c r="H378" s="143">
        <v>3.542</v>
      </c>
      <c r="I378" s="144"/>
      <c r="J378" s="145">
        <f>ROUND(I378*H378,1)</f>
        <v>0</v>
      </c>
      <c r="K378" s="146"/>
      <c r="L378" s="32"/>
      <c r="M378" s="147" t="s">
        <v>1</v>
      </c>
      <c r="N378" s="148" t="s">
        <v>44</v>
      </c>
      <c r="P378" s="149">
        <f>O378*H378</f>
        <v>0</v>
      </c>
      <c r="Q378" s="149">
        <v>2.50187</v>
      </c>
      <c r="R378" s="149">
        <f>Q378*H378</f>
        <v>8.861623539999998</v>
      </c>
      <c r="S378" s="149">
        <v>0</v>
      </c>
      <c r="T378" s="150">
        <f>S378*H378</f>
        <v>0</v>
      </c>
      <c r="AR378" s="151" t="s">
        <v>219</v>
      </c>
      <c r="AT378" s="151" t="s">
        <v>319</v>
      </c>
      <c r="AU378" s="151" t="s">
        <v>88</v>
      </c>
      <c r="AY378" s="17" t="s">
        <v>317</v>
      </c>
      <c r="BE378" s="152">
        <f>IF(N378="základní",J378,0)</f>
        <v>0</v>
      </c>
      <c r="BF378" s="152">
        <f>IF(N378="snížená",J378,0)</f>
        <v>0</v>
      </c>
      <c r="BG378" s="152">
        <f>IF(N378="zákl. přenesená",J378,0)</f>
        <v>0</v>
      </c>
      <c r="BH378" s="152">
        <f>IF(N378="sníž. přenesená",J378,0)</f>
        <v>0</v>
      </c>
      <c r="BI378" s="152">
        <f>IF(N378="nulová",J378,0)</f>
        <v>0</v>
      </c>
      <c r="BJ378" s="17" t="s">
        <v>21</v>
      </c>
      <c r="BK378" s="152">
        <f>ROUND(I378*H378,1)</f>
        <v>0</v>
      </c>
      <c r="BL378" s="17" t="s">
        <v>219</v>
      </c>
      <c r="BM378" s="151" t="s">
        <v>2096</v>
      </c>
    </row>
    <row r="379" spans="2:51" s="12" customFormat="1" ht="11.25">
      <c r="B379" s="153"/>
      <c r="D379" s="154" t="s">
        <v>323</v>
      </c>
      <c r="E379" s="155" t="s">
        <v>1</v>
      </c>
      <c r="F379" s="156" t="s">
        <v>2097</v>
      </c>
      <c r="H379" s="155" t="s">
        <v>1</v>
      </c>
      <c r="I379" s="157"/>
      <c r="L379" s="153"/>
      <c r="M379" s="158"/>
      <c r="T379" s="159"/>
      <c r="AT379" s="155" t="s">
        <v>323</v>
      </c>
      <c r="AU379" s="155" t="s">
        <v>88</v>
      </c>
      <c r="AV379" s="12" t="s">
        <v>21</v>
      </c>
      <c r="AW379" s="12" t="s">
        <v>35</v>
      </c>
      <c r="AX379" s="12" t="s">
        <v>79</v>
      </c>
      <c r="AY379" s="155" t="s">
        <v>317</v>
      </c>
    </row>
    <row r="380" spans="2:51" s="13" customFormat="1" ht="22.5">
      <c r="B380" s="160"/>
      <c r="D380" s="154" t="s">
        <v>323</v>
      </c>
      <c r="E380" s="161" t="s">
        <v>1</v>
      </c>
      <c r="F380" s="162" t="s">
        <v>2098</v>
      </c>
      <c r="H380" s="163">
        <v>4.141</v>
      </c>
      <c r="I380" s="164"/>
      <c r="L380" s="160"/>
      <c r="M380" s="165"/>
      <c r="T380" s="166"/>
      <c r="AT380" s="161" t="s">
        <v>323</v>
      </c>
      <c r="AU380" s="161" t="s">
        <v>88</v>
      </c>
      <c r="AV380" s="13" t="s">
        <v>88</v>
      </c>
      <c r="AW380" s="13" t="s">
        <v>35</v>
      </c>
      <c r="AX380" s="13" t="s">
        <v>79</v>
      </c>
      <c r="AY380" s="161" t="s">
        <v>317</v>
      </c>
    </row>
    <row r="381" spans="2:51" s="12" customFormat="1" ht="11.25">
      <c r="B381" s="153"/>
      <c r="D381" s="154" t="s">
        <v>323</v>
      </c>
      <c r="E381" s="155" t="s">
        <v>1</v>
      </c>
      <c r="F381" s="156" t="s">
        <v>2099</v>
      </c>
      <c r="H381" s="155" t="s">
        <v>1</v>
      </c>
      <c r="I381" s="157"/>
      <c r="L381" s="153"/>
      <c r="M381" s="158"/>
      <c r="T381" s="159"/>
      <c r="AT381" s="155" t="s">
        <v>323</v>
      </c>
      <c r="AU381" s="155" t="s">
        <v>88</v>
      </c>
      <c r="AV381" s="12" t="s">
        <v>21</v>
      </c>
      <c r="AW381" s="12" t="s">
        <v>35</v>
      </c>
      <c r="AX381" s="12" t="s">
        <v>79</v>
      </c>
      <c r="AY381" s="155" t="s">
        <v>317</v>
      </c>
    </row>
    <row r="382" spans="2:51" s="13" customFormat="1" ht="22.5">
      <c r="B382" s="160"/>
      <c r="D382" s="154" t="s">
        <v>323</v>
      </c>
      <c r="E382" s="161" t="s">
        <v>1</v>
      </c>
      <c r="F382" s="162" t="s">
        <v>2100</v>
      </c>
      <c r="H382" s="163">
        <v>-0.599</v>
      </c>
      <c r="I382" s="164"/>
      <c r="L382" s="160"/>
      <c r="M382" s="165"/>
      <c r="T382" s="166"/>
      <c r="AT382" s="161" t="s">
        <v>323</v>
      </c>
      <c r="AU382" s="161" t="s">
        <v>88</v>
      </c>
      <c r="AV382" s="13" t="s">
        <v>88</v>
      </c>
      <c r="AW382" s="13" t="s">
        <v>35</v>
      </c>
      <c r="AX382" s="13" t="s">
        <v>79</v>
      </c>
      <c r="AY382" s="161" t="s">
        <v>317</v>
      </c>
    </row>
    <row r="383" spans="2:51" s="15" customFormat="1" ht="11.25">
      <c r="B383" s="174"/>
      <c r="D383" s="154" t="s">
        <v>323</v>
      </c>
      <c r="E383" s="175" t="s">
        <v>1860</v>
      </c>
      <c r="F383" s="176" t="s">
        <v>334</v>
      </c>
      <c r="H383" s="177">
        <v>3.542</v>
      </c>
      <c r="I383" s="178"/>
      <c r="L383" s="174"/>
      <c r="M383" s="179"/>
      <c r="T383" s="180"/>
      <c r="AT383" s="175" t="s">
        <v>323</v>
      </c>
      <c r="AU383" s="175" t="s">
        <v>88</v>
      </c>
      <c r="AV383" s="15" t="s">
        <v>219</v>
      </c>
      <c r="AW383" s="15" t="s">
        <v>35</v>
      </c>
      <c r="AX383" s="15" t="s">
        <v>21</v>
      </c>
      <c r="AY383" s="175" t="s">
        <v>317</v>
      </c>
    </row>
    <row r="384" spans="2:65" s="1" customFormat="1" ht="24.2" customHeight="1">
      <c r="B384" s="32"/>
      <c r="C384" s="139" t="s">
        <v>703</v>
      </c>
      <c r="D384" s="139" t="s">
        <v>319</v>
      </c>
      <c r="E384" s="140" t="s">
        <v>2101</v>
      </c>
      <c r="F384" s="141" t="s">
        <v>2102</v>
      </c>
      <c r="G384" s="142" t="s">
        <v>199</v>
      </c>
      <c r="H384" s="143">
        <v>1</v>
      </c>
      <c r="I384" s="144"/>
      <c r="J384" s="145">
        <f>ROUND(I384*H384,1)</f>
        <v>0</v>
      </c>
      <c r="K384" s="146"/>
      <c r="L384" s="32"/>
      <c r="M384" s="147" t="s">
        <v>1</v>
      </c>
      <c r="N384" s="148" t="s">
        <v>44</v>
      </c>
      <c r="P384" s="149">
        <f>O384*H384</f>
        <v>0</v>
      </c>
      <c r="Q384" s="149">
        <v>0</v>
      </c>
      <c r="R384" s="149">
        <f>Q384*H384</f>
        <v>0</v>
      </c>
      <c r="S384" s="149">
        <v>0</v>
      </c>
      <c r="T384" s="150">
        <f>S384*H384</f>
        <v>0</v>
      </c>
      <c r="AR384" s="151" t="s">
        <v>219</v>
      </c>
      <c r="AT384" s="151" t="s">
        <v>319</v>
      </c>
      <c r="AU384" s="151" t="s">
        <v>88</v>
      </c>
      <c r="AY384" s="17" t="s">
        <v>317</v>
      </c>
      <c r="BE384" s="152">
        <f>IF(N384="základní",J384,0)</f>
        <v>0</v>
      </c>
      <c r="BF384" s="152">
        <f>IF(N384="snížená",J384,0)</f>
        <v>0</v>
      </c>
      <c r="BG384" s="152">
        <f>IF(N384="zákl. přenesená",J384,0)</f>
        <v>0</v>
      </c>
      <c r="BH384" s="152">
        <f>IF(N384="sníž. přenesená",J384,0)</f>
        <v>0</v>
      </c>
      <c r="BI384" s="152">
        <f>IF(N384="nulová",J384,0)</f>
        <v>0</v>
      </c>
      <c r="BJ384" s="17" t="s">
        <v>21</v>
      </c>
      <c r="BK384" s="152">
        <f>ROUND(I384*H384,1)</f>
        <v>0</v>
      </c>
      <c r="BL384" s="17" t="s">
        <v>219</v>
      </c>
      <c r="BM384" s="151" t="s">
        <v>2103</v>
      </c>
    </row>
    <row r="385" spans="2:51" s="12" customFormat="1" ht="11.25">
      <c r="B385" s="153"/>
      <c r="D385" s="154" t="s">
        <v>323</v>
      </c>
      <c r="E385" s="155" t="s">
        <v>1</v>
      </c>
      <c r="F385" s="156" t="s">
        <v>2104</v>
      </c>
      <c r="H385" s="155" t="s">
        <v>1</v>
      </c>
      <c r="I385" s="157"/>
      <c r="L385" s="153"/>
      <c r="M385" s="158"/>
      <c r="T385" s="159"/>
      <c r="AT385" s="155" t="s">
        <v>323</v>
      </c>
      <c r="AU385" s="155" t="s">
        <v>88</v>
      </c>
      <c r="AV385" s="12" t="s">
        <v>21</v>
      </c>
      <c r="AW385" s="12" t="s">
        <v>35</v>
      </c>
      <c r="AX385" s="12" t="s">
        <v>79</v>
      </c>
      <c r="AY385" s="155" t="s">
        <v>317</v>
      </c>
    </row>
    <row r="386" spans="2:51" s="13" customFormat="1" ht="11.25">
      <c r="B386" s="160"/>
      <c r="D386" s="154" t="s">
        <v>323</v>
      </c>
      <c r="E386" s="161" t="s">
        <v>1</v>
      </c>
      <c r="F386" s="162" t="s">
        <v>21</v>
      </c>
      <c r="H386" s="163">
        <v>1</v>
      </c>
      <c r="I386" s="164"/>
      <c r="L386" s="160"/>
      <c r="M386" s="165"/>
      <c r="T386" s="166"/>
      <c r="AT386" s="161" t="s">
        <v>323</v>
      </c>
      <c r="AU386" s="161" t="s">
        <v>88</v>
      </c>
      <c r="AV386" s="13" t="s">
        <v>88</v>
      </c>
      <c r="AW386" s="13" t="s">
        <v>35</v>
      </c>
      <c r="AX386" s="13" t="s">
        <v>79</v>
      </c>
      <c r="AY386" s="161" t="s">
        <v>317</v>
      </c>
    </row>
    <row r="387" spans="2:51" s="14" customFormat="1" ht="11.25">
      <c r="B387" s="167"/>
      <c r="D387" s="154" t="s">
        <v>323</v>
      </c>
      <c r="E387" s="168" t="s">
        <v>1897</v>
      </c>
      <c r="F387" s="169" t="s">
        <v>333</v>
      </c>
      <c r="H387" s="170">
        <v>1</v>
      </c>
      <c r="I387" s="171"/>
      <c r="L387" s="167"/>
      <c r="M387" s="172"/>
      <c r="T387" s="173"/>
      <c r="AT387" s="168" t="s">
        <v>323</v>
      </c>
      <c r="AU387" s="168" t="s">
        <v>88</v>
      </c>
      <c r="AV387" s="14" t="s">
        <v>190</v>
      </c>
      <c r="AW387" s="14" t="s">
        <v>35</v>
      </c>
      <c r="AX387" s="14" t="s">
        <v>79</v>
      </c>
      <c r="AY387" s="168" t="s">
        <v>317</v>
      </c>
    </row>
    <row r="388" spans="2:51" s="15" customFormat="1" ht="11.25">
      <c r="B388" s="174"/>
      <c r="D388" s="154" t="s">
        <v>323</v>
      </c>
      <c r="E388" s="175" t="s">
        <v>1</v>
      </c>
      <c r="F388" s="176" t="s">
        <v>334</v>
      </c>
      <c r="H388" s="177">
        <v>1</v>
      </c>
      <c r="I388" s="178"/>
      <c r="L388" s="174"/>
      <c r="M388" s="179"/>
      <c r="T388" s="180"/>
      <c r="AT388" s="175" t="s">
        <v>323</v>
      </c>
      <c r="AU388" s="175" t="s">
        <v>88</v>
      </c>
      <c r="AV388" s="15" t="s">
        <v>219</v>
      </c>
      <c r="AW388" s="15" t="s">
        <v>35</v>
      </c>
      <c r="AX388" s="15" t="s">
        <v>21</v>
      </c>
      <c r="AY388" s="175" t="s">
        <v>317</v>
      </c>
    </row>
    <row r="389" spans="2:65" s="1" customFormat="1" ht="24.2" customHeight="1">
      <c r="B389" s="32"/>
      <c r="C389" s="139" t="s">
        <v>707</v>
      </c>
      <c r="D389" s="139" t="s">
        <v>319</v>
      </c>
      <c r="E389" s="140" t="s">
        <v>2105</v>
      </c>
      <c r="F389" s="141" t="s">
        <v>1790</v>
      </c>
      <c r="G389" s="142" t="s">
        <v>199</v>
      </c>
      <c r="H389" s="143">
        <v>1</v>
      </c>
      <c r="I389" s="144"/>
      <c r="J389" s="145">
        <f>ROUND(I389*H389,1)</f>
        <v>0</v>
      </c>
      <c r="K389" s="146"/>
      <c r="L389" s="32"/>
      <c r="M389" s="147" t="s">
        <v>1</v>
      </c>
      <c r="N389" s="148" t="s">
        <v>44</v>
      </c>
      <c r="P389" s="149">
        <f>O389*H389</f>
        <v>0</v>
      </c>
      <c r="Q389" s="149">
        <v>0</v>
      </c>
      <c r="R389" s="149">
        <f>Q389*H389</f>
        <v>0</v>
      </c>
      <c r="S389" s="149">
        <v>0</v>
      </c>
      <c r="T389" s="150">
        <f>S389*H389</f>
        <v>0</v>
      </c>
      <c r="AR389" s="151" t="s">
        <v>219</v>
      </c>
      <c r="AT389" s="151" t="s">
        <v>319</v>
      </c>
      <c r="AU389" s="151" t="s">
        <v>88</v>
      </c>
      <c r="AY389" s="17" t="s">
        <v>317</v>
      </c>
      <c r="BE389" s="152">
        <f>IF(N389="základní",J389,0)</f>
        <v>0</v>
      </c>
      <c r="BF389" s="152">
        <f>IF(N389="snížená",J389,0)</f>
        <v>0</v>
      </c>
      <c r="BG389" s="152">
        <f>IF(N389="zákl. přenesená",J389,0)</f>
        <v>0</v>
      </c>
      <c r="BH389" s="152">
        <f>IF(N389="sníž. přenesená",J389,0)</f>
        <v>0</v>
      </c>
      <c r="BI389" s="152">
        <f>IF(N389="nulová",J389,0)</f>
        <v>0</v>
      </c>
      <c r="BJ389" s="17" t="s">
        <v>21</v>
      </c>
      <c r="BK389" s="152">
        <f>ROUND(I389*H389,1)</f>
        <v>0</v>
      </c>
      <c r="BL389" s="17" t="s">
        <v>219</v>
      </c>
      <c r="BM389" s="151" t="s">
        <v>2106</v>
      </c>
    </row>
    <row r="390" spans="2:51" s="12" customFormat="1" ht="11.25">
      <c r="B390" s="153"/>
      <c r="D390" s="154" t="s">
        <v>323</v>
      </c>
      <c r="E390" s="155" t="s">
        <v>1</v>
      </c>
      <c r="F390" s="156" t="s">
        <v>2107</v>
      </c>
      <c r="H390" s="155" t="s">
        <v>1</v>
      </c>
      <c r="I390" s="157"/>
      <c r="L390" s="153"/>
      <c r="M390" s="158"/>
      <c r="T390" s="159"/>
      <c r="AT390" s="155" t="s">
        <v>323</v>
      </c>
      <c r="AU390" s="155" t="s">
        <v>88</v>
      </c>
      <c r="AV390" s="12" t="s">
        <v>21</v>
      </c>
      <c r="AW390" s="12" t="s">
        <v>35</v>
      </c>
      <c r="AX390" s="12" t="s">
        <v>79</v>
      </c>
      <c r="AY390" s="155" t="s">
        <v>317</v>
      </c>
    </row>
    <row r="391" spans="2:51" s="13" customFormat="1" ht="11.25">
      <c r="B391" s="160"/>
      <c r="D391" s="154" t="s">
        <v>323</v>
      </c>
      <c r="E391" s="161" t="s">
        <v>1</v>
      </c>
      <c r="F391" s="162" t="s">
        <v>21</v>
      </c>
      <c r="H391" s="163">
        <v>1</v>
      </c>
      <c r="I391" s="164"/>
      <c r="L391" s="160"/>
      <c r="M391" s="165"/>
      <c r="T391" s="166"/>
      <c r="AT391" s="161" t="s">
        <v>323</v>
      </c>
      <c r="AU391" s="161" t="s">
        <v>88</v>
      </c>
      <c r="AV391" s="13" t="s">
        <v>88</v>
      </c>
      <c r="AW391" s="13" t="s">
        <v>35</v>
      </c>
      <c r="AX391" s="13" t="s">
        <v>79</v>
      </c>
      <c r="AY391" s="161" t="s">
        <v>317</v>
      </c>
    </row>
    <row r="392" spans="2:51" s="14" customFormat="1" ht="11.25">
      <c r="B392" s="167"/>
      <c r="D392" s="154" t="s">
        <v>323</v>
      </c>
      <c r="E392" s="168" t="s">
        <v>1889</v>
      </c>
      <c r="F392" s="169" t="s">
        <v>333</v>
      </c>
      <c r="H392" s="170">
        <v>1</v>
      </c>
      <c r="I392" s="171"/>
      <c r="L392" s="167"/>
      <c r="M392" s="172"/>
      <c r="T392" s="173"/>
      <c r="AT392" s="168" t="s">
        <v>323</v>
      </c>
      <c r="AU392" s="168" t="s">
        <v>88</v>
      </c>
      <c r="AV392" s="14" t="s">
        <v>190</v>
      </c>
      <c r="AW392" s="14" t="s">
        <v>35</v>
      </c>
      <c r="AX392" s="14" t="s">
        <v>79</v>
      </c>
      <c r="AY392" s="168" t="s">
        <v>317</v>
      </c>
    </row>
    <row r="393" spans="2:51" s="15" customFormat="1" ht="11.25">
      <c r="B393" s="174"/>
      <c r="D393" s="154" t="s">
        <v>323</v>
      </c>
      <c r="E393" s="175" t="s">
        <v>1</v>
      </c>
      <c r="F393" s="176" t="s">
        <v>334</v>
      </c>
      <c r="H393" s="177">
        <v>1</v>
      </c>
      <c r="I393" s="178"/>
      <c r="L393" s="174"/>
      <c r="M393" s="179"/>
      <c r="T393" s="180"/>
      <c r="AT393" s="175" t="s">
        <v>323</v>
      </c>
      <c r="AU393" s="175" t="s">
        <v>88</v>
      </c>
      <c r="AV393" s="15" t="s">
        <v>219</v>
      </c>
      <c r="AW393" s="15" t="s">
        <v>35</v>
      </c>
      <c r="AX393" s="15" t="s">
        <v>21</v>
      </c>
      <c r="AY393" s="175" t="s">
        <v>317</v>
      </c>
    </row>
    <row r="394" spans="2:65" s="1" customFormat="1" ht="24.2" customHeight="1">
      <c r="B394" s="32"/>
      <c r="C394" s="139" t="s">
        <v>711</v>
      </c>
      <c r="D394" s="139" t="s">
        <v>319</v>
      </c>
      <c r="E394" s="140" t="s">
        <v>2108</v>
      </c>
      <c r="F394" s="141" t="s">
        <v>2109</v>
      </c>
      <c r="G394" s="142" t="s">
        <v>199</v>
      </c>
      <c r="H394" s="143">
        <v>1</v>
      </c>
      <c r="I394" s="144"/>
      <c r="J394" s="145">
        <f>ROUND(I394*H394,1)</f>
        <v>0</v>
      </c>
      <c r="K394" s="146"/>
      <c r="L394" s="32"/>
      <c r="M394" s="147" t="s">
        <v>1</v>
      </c>
      <c r="N394" s="148" t="s">
        <v>44</v>
      </c>
      <c r="P394" s="149">
        <f>O394*H394</f>
        <v>0</v>
      </c>
      <c r="Q394" s="149">
        <v>0</v>
      </c>
      <c r="R394" s="149">
        <f>Q394*H394</f>
        <v>0</v>
      </c>
      <c r="S394" s="149">
        <v>0</v>
      </c>
      <c r="T394" s="150">
        <f>S394*H394</f>
        <v>0</v>
      </c>
      <c r="AR394" s="151" t="s">
        <v>219</v>
      </c>
      <c r="AT394" s="151" t="s">
        <v>319</v>
      </c>
      <c r="AU394" s="151" t="s">
        <v>88</v>
      </c>
      <c r="AY394" s="17" t="s">
        <v>317</v>
      </c>
      <c r="BE394" s="152">
        <f>IF(N394="základní",J394,0)</f>
        <v>0</v>
      </c>
      <c r="BF394" s="152">
        <f>IF(N394="snížená",J394,0)</f>
        <v>0</v>
      </c>
      <c r="BG394" s="152">
        <f>IF(N394="zákl. přenesená",J394,0)</f>
        <v>0</v>
      </c>
      <c r="BH394" s="152">
        <f>IF(N394="sníž. přenesená",J394,0)</f>
        <v>0</v>
      </c>
      <c r="BI394" s="152">
        <f>IF(N394="nulová",J394,0)</f>
        <v>0</v>
      </c>
      <c r="BJ394" s="17" t="s">
        <v>21</v>
      </c>
      <c r="BK394" s="152">
        <f>ROUND(I394*H394,1)</f>
        <v>0</v>
      </c>
      <c r="BL394" s="17" t="s">
        <v>219</v>
      </c>
      <c r="BM394" s="151" t="s">
        <v>2110</v>
      </c>
    </row>
    <row r="395" spans="2:51" s="12" customFormat="1" ht="11.25">
      <c r="B395" s="153"/>
      <c r="D395" s="154" t="s">
        <v>323</v>
      </c>
      <c r="E395" s="155" t="s">
        <v>1</v>
      </c>
      <c r="F395" s="156" t="s">
        <v>2111</v>
      </c>
      <c r="H395" s="155" t="s">
        <v>1</v>
      </c>
      <c r="I395" s="157"/>
      <c r="L395" s="153"/>
      <c r="M395" s="158"/>
      <c r="T395" s="159"/>
      <c r="AT395" s="155" t="s">
        <v>323</v>
      </c>
      <c r="AU395" s="155" t="s">
        <v>88</v>
      </c>
      <c r="AV395" s="12" t="s">
        <v>21</v>
      </c>
      <c r="AW395" s="12" t="s">
        <v>35</v>
      </c>
      <c r="AX395" s="12" t="s">
        <v>79</v>
      </c>
      <c r="AY395" s="155" t="s">
        <v>317</v>
      </c>
    </row>
    <row r="396" spans="2:51" s="13" customFormat="1" ht="11.25">
      <c r="B396" s="160"/>
      <c r="D396" s="154" t="s">
        <v>323</v>
      </c>
      <c r="E396" s="161" t="s">
        <v>1</v>
      </c>
      <c r="F396" s="162" t="s">
        <v>21</v>
      </c>
      <c r="H396" s="163">
        <v>1</v>
      </c>
      <c r="I396" s="164"/>
      <c r="L396" s="160"/>
      <c r="M396" s="165"/>
      <c r="T396" s="166"/>
      <c r="AT396" s="161" t="s">
        <v>323</v>
      </c>
      <c r="AU396" s="161" t="s">
        <v>88</v>
      </c>
      <c r="AV396" s="13" t="s">
        <v>88</v>
      </c>
      <c r="AW396" s="13" t="s">
        <v>35</v>
      </c>
      <c r="AX396" s="13" t="s">
        <v>79</v>
      </c>
      <c r="AY396" s="161" t="s">
        <v>317</v>
      </c>
    </row>
    <row r="397" spans="2:51" s="14" customFormat="1" ht="11.25">
      <c r="B397" s="167"/>
      <c r="D397" s="154" t="s">
        <v>323</v>
      </c>
      <c r="E397" s="168" t="s">
        <v>1891</v>
      </c>
      <c r="F397" s="169" t="s">
        <v>333</v>
      </c>
      <c r="H397" s="170">
        <v>1</v>
      </c>
      <c r="I397" s="171"/>
      <c r="L397" s="167"/>
      <c r="M397" s="172"/>
      <c r="T397" s="173"/>
      <c r="AT397" s="168" t="s">
        <v>323</v>
      </c>
      <c r="AU397" s="168" t="s">
        <v>88</v>
      </c>
      <c r="AV397" s="14" t="s">
        <v>190</v>
      </c>
      <c r="AW397" s="14" t="s">
        <v>35</v>
      </c>
      <c r="AX397" s="14" t="s">
        <v>79</v>
      </c>
      <c r="AY397" s="168" t="s">
        <v>317</v>
      </c>
    </row>
    <row r="398" spans="2:51" s="15" customFormat="1" ht="11.25">
      <c r="B398" s="174"/>
      <c r="D398" s="154" t="s">
        <v>323</v>
      </c>
      <c r="E398" s="175" t="s">
        <v>1</v>
      </c>
      <c r="F398" s="176" t="s">
        <v>334</v>
      </c>
      <c r="H398" s="177">
        <v>1</v>
      </c>
      <c r="I398" s="178"/>
      <c r="L398" s="174"/>
      <c r="M398" s="179"/>
      <c r="T398" s="180"/>
      <c r="AT398" s="175" t="s">
        <v>323</v>
      </c>
      <c r="AU398" s="175" t="s">
        <v>88</v>
      </c>
      <c r="AV398" s="15" t="s">
        <v>219</v>
      </c>
      <c r="AW398" s="15" t="s">
        <v>35</v>
      </c>
      <c r="AX398" s="15" t="s">
        <v>21</v>
      </c>
      <c r="AY398" s="175" t="s">
        <v>317</v>
      </c>
    </row>
    <row r="399" spans="2:65" s="1" customFormat="1" ht="24.2" customHeight="1">
      <c r="B399" s="32"/>
      <c r="C399" s="139" t="s">
        <v>717</v>
      </c>
      <c r="D399" s="139" t="s">
        <v>319</v>
      </c>
      <c r="E399" s="140" t="s">
        <v>2112</v>
      </c>
      <c r="F399" s="141" t="s">
        <v>2113</v>
      </c>
      <c r="G399" s="142" t="s">
        <v>199</v>
      </c>
      <c r="H399" s="143">
        <v>1</v>
      </c>
      <c r="I399" s="144"/>
      <c r="J399" s="145">
        <f>ROUND(I399*H399,1)</f>
        <v>0</v>
      </c>
      <c r="K399" s="146"/>
      <c r="L399" s="32"/>
      <c r="M399" s="147" t="s">
        <v>1</v>
      </c>
      <c r="N399" s="148" t="s">
        <v>44</v>
      </c>
      <c r="P399" s="149">
        <f>O399*H399</f>
        <v>0</v>
      </c>
      <c r="Q399" s="149">
        <v>0</v>
      </c>
      <c r="R399" s="149">
        <f>Q399*H399</f>
        <v>0</v>
      </c>
      <c r="S399" s="149">
        <v>0</v>
      </c>
      <c r="T399" s="150">
        <f>S399*H399</f>
        <v>0</v>
      </c>
      <c r="AR399" s="151" t="s">
        <v>219</v>
      </c>
      <c r="AT399" s="151" t="s">
        <v>319</v>
      </c>
      <c r="AU399" s="151" t="s">
        <v>88</v>
      </c>
      <c r="AY399" s="17" t="s">
        <v>317</v>
      </c>
      <c r="BE399" s="152">
        <f>IF(N399="základní",J399,0)</f>
        <v>0</v>
      </c>
      <c r="BF399" s="152">
        <f>IF(N399="snížená",J399,0)</f>
        <v>0</v>
      </c>
      <c r="BG399" s="152">
        <f>IF(N399="zákl. přenesená",J399,0)</f>
        <v>0</v>
      </c>
      <c r="BH399" s="152">
        <f>IF(N399="sníž. přenesená",J399,0)</f>
        <v>0</v>
      </c>
      <c r="BI399" s="152">
        <f>IF(N399="nulová",J399,0)</f>
        <v>0</v>
      </c>
      <c r="BJ399" s="17" t="s">
        <v>21</v>
      </c>
      <c r="BK399" s="152">
        <f>ROUND(I399*H399,1)</f>
        <v>0</v>
      </c>
      <c r="BL399" s="17" t="s">
        <v>219</v>
      </c>
      <c r="BM399" s="151" t="s">
        <v>2114</v>
      </c>
    </row>
    <row r="400" spans="2:51" s="12" customFormat="1" ht="11.25">
      <c r="B400" s="153"/>
      <c r="D400" s="154" t="s">
        <v>323</v>
      </c>
      <c r="E400" s="155" t="s">
        <v>1</v>
      </c>
      <c r="F400" s="156" t="s">
        <v>2115</v>
      </c>
      <c r="H400" s="155" t="s">
        <v>1</v>
      </c>
      <c r="I400" s="157"/>
      <c r="L400" s="153"/>
      <c r="M400" s="158"/>
      <c r="T400" s="159"/>
      <c r="AT400" s="155" t="s">
        <v>323</v>
      </c>
      <c r="AU400" s="155" t="s">
        <v>88</v>
      </c>
      <c r="AV400" s="12" t="s">
        <v>21</v>
      </c>
      <c r="AW400" s="12" t="s">
        <v>35</v>
      </c>
      <c r="AX400" s="12" t="s">
        <v>79</v>
      </c>
      <c r="AY400" s="155" t="s">
        <v>317</v>
      </c>
    </row>
    <row r="401" spans="2:51" s="13" customFormat="1" ht="11.25">
      <c r="B401" s="160"/>
      <c r="D401" s="154" t="s">
        <v>323</v>
      </c>
      <c r="E401" s="161" t="s">
        <v>1</v>
      </c>
      <c r="F401" s="162" t="s">
        <v>21</v>
      </c>
      <c r="H401" s="163">
        <v>1</v>
      </c>
      <c r="I401" s="164"/>
      <c r="L401" s="160"/>
      <c r="M401" s="165"/>
      <c r="T401" s="166"/>
      <c r="AT401" s="161" t="s">
        <v>323</v>
      </c>
      <c r="AU401" s="161" t="s">
        <v>88</v>
      </c>
      <c r="AV401" s="13" t="s">
        <v>88</v>
      </c>
      <c r="AW401" s="13" t="s">
        <v>35</v>
      </c>
      <c r="AX401" s="13" t="s">
        <v>79</v>
      </c>
      <c r="AY401" s="161" t="s">
        <v>317</v>
      </c>
    </row>
    <row r="402" spans="2:51" s="14" customFormat="1" ht="11.25">
      <c r="B402" s="167"/>
      <c r="D402" s="154" t="s">
        <v>323</v>
      </c>
      <c r="E402" s="168" t="s">
        <v>1893</v>
      </c>
      <c r="F402" s="169" t="s">
        <v>333</v>
      </c>
      <c r="H402" s="170">
        <v>1</v>
      </c>
      <c r="I402" s="171"/>
      <c r="L402" s="167"/>
      <c r="M402" s="172"/>
      <c r="T402" s="173"/>
      <c r="AT402" s="168" t="s">
        <v>323</v>
      </c>
      <c r="AU402" s="168" t="s">
        <v>88</v>
      </c>
      <c r="AV402" s="14" t="s">
        <v>190</v>
      </c>
      <c r="AW402" s="14" t="s">
        <v>35</v>
      </c>
      <c r="AX402" s="14" t="s">
        <v>79</v>
      </c>
      <c r="AY402" s="168" t="s">
        <v>317</v>
      </c>
    </row>
    <row r="403" spans="2:51" s="15" customFormat="1" ht="11.25">
      <c r="B403" s="174"/>
      <c r="D403" s="154" t="s">
        <v>323</v>
      </c>
      <c r="E403" s="175" t="s">
        <v>1</v>
      </c>
      <c r="F403" s="176" t="s">
        <v>334</v>
      </c>
      <c r="H403" s="177">
        <v>1</v>
      </c>
      <c r="I403" s="178"/>
      <c r="L403" s="174"/>
      <c r="M403" s="179"/>
      <c r="T403" s="180"/>
      <c r="AT403" s="175" t="s">
        <v>323</v>
      </c>
      <c r="AU403" s="175" t="s">
        <v>88</v>
      </c>
      <c r="AV403" s="15" t="s">
        <v>219</v>
      </c>
      <c r="AW403" s="15" t="s">
        <v>35</v>
      </c>
      <c r="AX403" s="15" t="s">
        <v>21</v>
      </c>
      <c r="AY403" s="175" t="s">
        <v>317</v>
      </c>
    </row>
    <row r="404" spans="2:65" s="1" customFormat="1" ht="24.2" customHeight="1">
      <c r="B404" s="32"/>
      <c r="C404" s="139" t="s">
        <v>723</v>
      </c>
      <c r="D404" s="139" t="s">
        <v>319</v>
      </c>
      <c r="E404" s="140" t="s">
        <v>2116</v>
      </c>
      <c r="F404" s="141" t="s">
        <v>2117</v>
      </c>
      <c r="G404" s="142" t="s">
        <v>199</v>
      </c>
      <c r="H404" s="143">
        <v>1</v>
      </c>
      <c r="I404" s="144"/>
      <c r="J404" s="145">
        <f>ROUND(I404*H404,1)</f>
        <v>0</v>
      </c>
      <c r="K404" s="146"/>
      <c r="L404" s="32"/>
      <c r="M404" s="147" t="s">
        <v>1</v>
      </c>
      <c r="N404" s="148" t="s">
        <v>44</v>
      </c>
      <c r="P404" s="149">
        <f>O404*H404</f>
        <v>0</v>
      </c>
      <c r="Q404" s="149">
        <v>0</v>
      </c>
      <c r="R404" s="149">
        <f>Q404*H404</f>
        <v>0</v>
      </c>
      <c r="S404" s="149">
        <v>0</v>
      </c>
      <c r="T404" s="150">
        <f>S404*H404</f>
        <v>0</v>
      </c>
      <c r="AR404" s="151" t="s">
        <v>219</v>
      </c>
      <c r="AT404" s="151" t="s">
        <v>319</v>
      </c>
      <c r="AU404" s="151" t="s">
        <v>88</v>
      </c>
      <c r="AY404" s="17" t="s">
        <v>317</v>
      </c>
      <c r="BE404" s="152">
        <f>IF(N404="základní",J404,0)</f>
        <v>0</v>
      </c>
      <c r="BF404" s="152">
        <f>IF(N404="snížená",J404,0)</f>
        <v>0</v>
      </c>
      <c r="BG404" s="152">
        <f>IF(N404="zákl. přenesená",J404,0)</f>
        <v>0</v>
      </c>
      <c r="BH404" s="152">
        <f>IF(N404="sníž. přenesená",J404,0)</f>
        <v>0</v>
      </c>
      <c r="BI404" s="152">
        <f>IF(N404="nulová",J404,0)</f>
        <v>0</v>
      </c>
      <c r="BJ404" s="17" t="s">
        <v>21</v>
      </c>
      <c r="BK404" s="152">
        <f>ROUND(I404*H404,1)</f>
        <v>0</v>
      </c>
      <c r="BL404" s="17" t="s">
        <v>219</v>
      </c>
      <c r="BM404" s="151" t="s">
        <v>2118</v>
      </c>
    </row>
    <row r="405" spans="2:51" s="12" customFormat="1" ht="11.25">
      <c r="B405" s="153"/>
      <c r="D405" s="154" t="s">
        <v>323</v>
      </c>
      <c r="E405" s="155" t="s">
        <v>1</v>
      </c>
      <c r="F405" s="156" t="s">
        <v>2119</v>
      </c>
      <c r="H405" s="155" t="s">
        <v>1</v>
      </c>
      <c r="I405" s="157"/>
      <c r="L405" s="153"/>
      <c r="M405" s="158"/>
      <c r="T405" s="159"/>
      <c r="AT405" s="155" t="s">
        <v>323</v>
      </c>
      <c r="AU405" s="155" t="s">
        <v>88</v>
      </c>
      <c r="AV405" s="12" t="s">
        <v>21</v>
      </c>
      <c r="AW405" s="12" t="s">
        <v>35</v>
      </c>
      <c r="AX405" s="12" t="s">
        <v>79</v>
      </c>
      <c r="AY405" s="155" t="s">
        <v>317</v>
      </c>
    </row>
    <row r="406" spans="2:51" s="13" customFormat="1" ht="11.25">
      <c r="B406" s="160"/>
      <c r="D406" s="154" t="s">
        <v>323</v>
      </c>
      <c r="E406" s="161" t="s">
        <v>1</v>
      </c>
      <c r="F406" s="162" t="s">
        <v>21</v>
      </c>
      <c r="H406" s="163">
        <v>1</v>
      </c>
      <c r="I406" s="164"/>
      <c r="L406" s="160"/>
      <c r="M406" s="165"/>
      <c r="T406" s="166"/>
      <c r="AT406" s="161" t="s">
        <v>323</v>
      </c>
      <c r="AU406" s="161" t="s">
        <v>88</v>
      </c>
      <c r="AV406" s="13" t="s">
        <v>88</v>
      </c>
      <c r="AW406" s="13" t="s">
        <v>35</v>
      </c>
      <c r="AX406" s="13" t="s">
        <v>79</v>
      </c>
      <c r="AY406" s="161" t="s">
        <v>317</v>
      </c>
    </row>
    <row r="407" spans="2:51" s="14" customFormat="1" ht="11.25">
      <c r="B407" s="167"/>
      <c r="D407" s="154" t="s">
        <v>323</v>
      </c>
      <c r="E407" s="168" t="s">
        <v>1895</v>
      </c>
      <c r="F407" s="169" t="s">
        <v>333</v>
      </c>
      <c r="H407" s="170">
        <v>1</v>
      </c>
      <c r="I407" s="171"/>
      <c r="L407" s="167"/>
      <c r="M407" s="172"/>
      <c r="T407" s="173"/>
      <c r="AT407" s="168" t="s">
        <v>323</v>
      </c>
      <c r="AU407" s="168" t="s">
        <v>88</v>
      </c>
      <c r="AV407" s="14" t="s">
        <v>190</v>
      </c>
      <c r="AW407" s="14" t="s">
        <v>35</v>
      </c>
      <c r="AX407" s="14" t="s">
        <v>79</v>
      </c>
      <c r="AY407" s="168" t="s">
        <v>317</v>
      </c>
    </row>
    <row r="408" spans="2:51" s="15" customFormat="1" ht="11.25">
      <c r="B408" s="174"/>
      <c r="D408" s="154" t="s">
        <v>323</v>
      </c>
      <c r="E408" s="175" t="s">
        <v>1</v>
      </c>
      <c r="F408" s="176" t="s">
        <v>334</v>
      </c>
      <c r="H408" s="177">
        <v>1</v>
      </c>
      <c r="I408" s="178"/>
      <c r="L408" s="174"/>
      <c r="M408" s="179"/>
      <c r="T408" s="180"/>
      <c r="AT408" s="175" t="s">
        <v>323</v>
      </c>
      <c r="AU408" s="175" t="s">
        <v>88</v>
      </c>
      <c r="AV408" s="15" t="s">
        <v>219</v>
      </c>
      <c r="AW408" s="15" t="s">
        <v>35</v>
      </c>
      <c r="AX408" s="15" t="s">
        <v>21</v>
      </c>
      <c r="AY408" s="175" t="s">
        <v>317</v>
      </c>
    </row>
    <row r="409" spans="2:65" s="1" customFormat="1" ht="24.2" customHeight="1">
      <c r="B409" s="32"/>
      <c r="C409" s="139" t="s">
        <v>728</v>
      </c>
      <c r="D409" s="139" t="s">
        <v>319</v>
      </c>
      <c r="E409" s="140" t="s">
        <v>2120</v>
      </c>
      <c r="F409" s="141" t="s">
        <v>2121</v>
      </c>
      <c r="G409" s="142" t="s">
        <v>172</v>
      </c>
      <c r="H409" s="143">
        <v>5.2</v>
      </c>
      <c r="I409" s="144"/>
      <c r="J409" s="145">
        <f>ROUND(I409*H409,1)</f>
        <v>0</v>
      </c>
      <c r="K409" s="146"/>
      <c r="L409" s="32"/>
      <c r="M409" s="147" t="s">
        <v>1</v>
      </c>
      <c r="N409" s="148" t="s">
        <v>44</v>
      </c>
      <c r="P409" s="149">
        <f>O409*H409</f>
        <v>0</v>
      </c>
      <c r="Q409" s="149">
        <v>0</v>
      </c>
      <c r="R409" s="149">
        <f>Q409*H409</f>
        <v>0</v>
      </c>
      <c r="S409" s="149">
        <v>0</v>
      </c>
      <c r="T409" s="150">
        <f>S409*H409</f>
        <v>0</v>
      </c>
      <c r="AR409" s="151" t="s">
        <v>219</v>
      </c>
      <c r="AT409" s="151" t="s">
        <v>319</v>
      </c>
      <c r="AU409" s="151" t="s">
        <v>88</v>
      </c>
      <c r="AY409" s="17" t="s">
        <v>317</v>
      </c>
      <c r="BE409" s="152">
        <f>IF(N409="základní",J409,0)</f>
        <v>0</v>
      </c>
      <c r="BF409" s="152">
        <f>IF(N409="snížená",J409,0)</f>
        <v>0</v>
      </c>
      <c r="BG409" s="152">
        <f>IF(N409="zákl. přenesená",J409,0)</f>
        <v>0</v>
      </c>
      <c r="BH409" s="152">
        <f>IF(N409="sníž. přenesená",J409,0)</f>
        <v>0</v>
      </c>
      <c r="BI409" s="152">
        <f>IF(N409="nulová",J409,0)</f>
        <v>0</v>
      </c>
      <c r="BJ409" s="17" t="s">
        <v>21</v>
      </c>
      <c r="BK409" s="152">
        <f>ROUND(I409*H409,1)</f>
        <v>0</v>
      </c>
      <c r="BL409" s="17" t="s">
        <v>219</v>
      </c>
      <c r="BM409" s="151" t="s">
        <v>2122</v>
      </c>
    </row>
    <row r="410" spans="2:51" s="13" customFormat="1" ht="11.25">
      <c r="B410" s="160"/>
      <c r="D410" s="154" t="s">
        <v>323</v>
      </c>
      <c r="E410" s="161" t="s">
        <v>1</v>
      </c>
      <c r="F410" s="162" t="s">
        <v>2123</v>
      </c>
      <c r="H410" s="163">
        <v>5.2</v>
      </c>
      <c r="I410" s="164"/>
      <c r="L410" s="160"/>
      <c r="M410" s="165"/>
      <c r="T410" s="166"/>
      <c r="AT410" s="161" t="s">
        <v>323</v>
      </c>
      <c r="AU410" s="161" t="s">
        <v>88</v>
      </c>
      <c r="AV410" s="13" t="s">
        <v>88</v>
      </c>
      <c r="AW410" s="13" t="s">
        <v>35</v>
      </c>
      <c r="AX410" s="13" t="s">
        <v>79</v>
      </c>
      <c r="AY410" s="161" t="s">
        <v>317</v>
      </c>
    </row>
    <row r="411" spans="2:51" s="15" customFormat="1" ht="11.25">
      <c r="B411" s="174"/>
      <c r="D411" s="154" t="s">
        <v>323</v>
      </c>
      <c r="E411" s="175" t="s">
        <v>1</v>
      </c>
      <c r="F411" s="176" t="s">
        <v>334</v>
      </c>
      <c r="H411" s="177">
        <v>5.2</v>
      </c>
      <c r="I411" s="178"/>
      <c r="L411" s="174"/>
      <c r="M411" s="179"/>
      <c r="T411" s="180"/>
      <c r="AT411" s="175" t="s">
        <v>323</v>
      </c>
      <c r="AU411" s="175" t="s">
        <v>88</v>
      </c>
      <c r="AV411" s="15" t="s">
        <v>219</v>
      </c>
      <c r="AW411" s="15" t="s">
        <v>35</v>
      </c>
      <c r="AX411" s="15" t="s">
        <v>21</v>
      </c>
      <c r="AY411" s="175" t="s">
        <v>317</v>
      </c>
    </row>
    <row r="412" spans="2:65" s="1" customFormat="1" ht="16.5" customHeight="1">
      <c r="B412" s="32"/>
      <c r="C412" s="139" t="s">
        <v>733</v>
      </c>
      <c r="D412" s="139" t="s">
        <v>319</v>
      </c>
      <c r="E412" s="140" t="s">
        <v>2124</v>
      </c>
      <c r="F412" s="141" t="s">
        <v>2125</v>
      </c>
      <c r="G412" s="142" t="s">
        <v>199</v>
      </c>
      <c r="H412" s="143">
        <v>1</v>
      </c>
      <c r="I412" s="144"/>
      <c r="J412" s="145">
        <f>ROUND(I412*H412,1)</f>
        <v>0</v>
      </c>
      <c r="K412" s="146"/>
      <c r="L412" s="32"/>
      <c r="M412" s="147" t="s">
        <v>1</v>
      </c>
      <c r="N412" s="148" t="s">
        <v>44</v>
      </c>
      <c r="P412" s="149">
        <f>O412*H412</f>
        <v>0</v>
      </c>
      <c r="Q412" s="149">
        <v>0</v>
      </c>
      <c r="R412" s="149">
        <f>Q412*H412</f>
        <v>0</v>
      </c>
      <c r="S412" s="149">
        <v>0</v>
      </c>
      <c r="T412" s="150">
        <f>S412*H412</f>
        <v>0</v>
      </c>
      <c r="AR412" s="151" t="s">
        <v>219</v>
      </c>
      <c r="AT412" s="151" t="s">
        <v>319</v>
      </c>
      <c r="AU412" s="151" t="s">
        <v>88</v>
      </c>
      <c r="AY412" s="17" t="s">
        <v>317</v>
      </c>
      <c r="BE412" s="152">
        <f>IF(N412="základní",J412,0)</f>
        <v>0</v>
      </c>
      <c r="BF412" s="152">
        <f>IF(N412="snížená",J412,0)</f>
        <v>0</v>
      </c>
      <c r="BG412" s="152">
        <f>IF(N412="zákl. přenesená",J412,0)</f>
        <v>0</v>
      </c>
      <c r="BH412" s="152">
        <f>IF(N412="sníž. přenesená",J412,0)</f>
        <v>0</v>
      </c>
      <c r="BI412" s="152">
        <f>IF(N412="nulová",J412,0)</f>
        <v>0</v>
      </c>
      <c r="BJ412" s="17" t="s">
        <v>21</v>
      </c>
      <c r="BK412" s="152">
        <f>ROUND(I412*H412,1)</f>
        <v>0</v>
      </c>
      <c r="BL412" s="17" t="s">
        <v>219</v>
      </c>
      <c r="BM412" s="151" t="s">
        <v>2126</v>
      </c>
    </row>
    <row r="413" spans="2:51" s="13" customFormat="1" ht="11.25">
      <c r="B413" s="160"/>
      <c r="D413" s="154" t="s">
        <v>323</v>
      </c>
      <c r="E413" s="161" t="s">
        <v>1</v>
      </c>
      <c r="F413" s="162" t="s">
        <v>21</v>
      </c>
      <c r="H413" s="163">
        <v>1</v>
      </c>
      <c r="I413" s="164"/>
      <c r="L413" s="160"/>
      <c r="M413" s="165"/>
      <c r="T413" s="166"/>
      <c r="AT413" s="161" t="s">
        <v>323</v>
      </c>
      <c r="AU413" s="161" t="s">
        <v>88</v>
      </c>
      <c r="AV413" s="13" t="s">
        <v>88</v>
      </c>
      <c r="AW413" s="13" t="s">
        <v>35</v>
      </c>
      <c r="AX413" s="13" t="s">
        <v>79</v>
      </c>
      <c r="AY413" s="161" t="s">
        <v>317</v>
      </c>
    </row>
    <row r="414" spans="2:51" s="15" customFormat="1" ht="11.25">
      <c r="B414" s="174"/>
      <c r="D414" s="154" t="s">
        <v>323</v>
      </c>
      <c r="E414" s="175" t="s">
        <v>1</v>
      </c>
      <c r="F414" s="176" t="s">
        <v>334</v>
      </c>
      <c r="H414" s="177">
        <v>1</v>
      </c>
      <c r="I414" s="178"/>
      <c r="L414" s="174"/>
      <c r="M414" s="179"/>
      <c r="T414" s="180"/>
      <c r="AT414" s="175" t="s">
        <v>323</v>
      </c>
      <c r="AU414" s="175" t="s">
        <v>88</v>
      </c>
      <c r="AV414" s="15" t="s">
        <v>219</v>
      </c>
      <c r="AW414" s="15" t="s">
        <v>35</v>
      </c>
      <c r="AX414" s="15" t="s">
        <v>21</v>
      </c>
      <c r="AY414" s="175" t="s">
        <v>317</v>
      </c>
    </row>
    <row r="415" spans="2:63" s="11" customFormat="1" ht="22.9" customHeight="1">
      <c r="B415" s="127"/>
      <c r="D415" s="128" t="s">
        <v>78</v>
      </c>
      <c r="E415" s="137" t="s">
        <v>408</v>
      </c>
      <c r="F415" s="137" t="s">
        <v>880</v>
      </c>
      <c r="I415" s="130"/>
      <c r="J415" s="138">
        <f>BK415</f>
        <v>0</v>
      </c>
      <c r="L415" s="127"/>
      <c r="M415" s="132"/>
      <c r="P415" s="133">
        <f>SUM(P416:P459)</f>
        <v>0</v>
      </c>
      <c r="R415" s="133">
        <f>SUM(R416:R459)</f>
        <v>4.79053974</v>
      </c>
      <c r="T415" s="134">
        <f>SUM(T416:T459)</f>
        <v>0.0454</v>
      </c>
      <c r="AR415" s="128" t="s">
        <v>21</v>
      </c>
      <c r="AT415" s="135" t="s">
        <v>78</v>
      </c>
      <c r="AU415" s="135" t="s">
        <v>21</v>
      </c>
      <c r="AY415" s="128" t="s">
        <v>317</v>
      </c>
      <c r="BK415" s="136">
        <f>SUM(BK416:BK459)</f>
        <v>0</v>
      </c>
    </row>
    <row r="416" spans="2:65" s="1" customFormat="1" ht="24.2" customHeight="1">
      <c r="B416" s="32"/>
      <c r="C416" s="139" t="s">
        <v>737</v>
      </c>
      <c r="D416" s="139" t="s">
        <v>319</v>
      </c>
      <c r="E416" s="140" t="s">
        <v>2127</v>
      </c>
      <c r="F416" s="141" t="s">
        <v>2128</v>
      </c>
      <c r="G416" s="142" t="s">
        <v>172</v>
      </c>
      <c r="H416" s="143">
        <v>12</v>
      </c>
      <c r="I416" s="144"/>
      <c r="J416" s="145">
        <f>ROUND(I416*H416,1)</f>
        <v>0</v>
      </c>
      <c r="K416" s="146"/>
      <c r="L416" s="32"/>
      <c r="M416" s="147" t="s">
        <v>1</v>
      </c>
      <c r="N416" s="148" t="s">
        <v>44</v>
      </c>
      <c r="P416" s="149">
        <f>O416*H416</f>
        <v>0</v>
      </c>
      <c r="Q416" s="149">
        <v>0.20219</v>
      </c>
      <c r="R416" s="149">
        <f>Q416*H416</f>
        <v>2.42628</v>
      </c>
      <c r="S416" s="149">
        <v>0</v>
      </c>
      <c r="T416" s="150">
        <f>S416*H416</f>
        <v>0</v>
      </c>
      <c r="AR416" s="151" t="s">
        <v>219</v>
      </c>
      <c r="AT416" s="151" t="s">
        <v>319</v>
      </c>
      <c r="AU416" s="151" t="s">
        <v>88</v>
      </c>
      <c r="AY416" s="17" t="s">
        <v>317</v>
      </c>
      <c r="BE416" s="152">
        <f>IF(N416="základní",J416,0)</f>
        <v>0</v>
      </c>
      <c r="BF416" s="152">
        <f>IF(N416="snížená",J416,0)</f>
        <v>0</v>
      </c>
      <c r="BG416" s="152">
        <f>IF(N416="zákl. přenesená",J416,0)</f>
        <v>0</v>
      </c>
      <c r="BH416" s="152">
        <f>IF(N416="sníž. přenesená",J416,0)</f>
        <v>0</v>
      </c>
      <c r="BI416" s="152">
        <f>IF(N416="nulová",J416,0)</f>
        <v>0</v>
      </c>
      <c r="BJ416" s="17" t="s">
        <v>21</v>
      </c>
      <c r="BK416" s="152">
        <f>ROUND(I416*H416,1)</f>
        <v>0</v>
      </c>
      <c r="BL416" s="17" t="s">
        <v>219</v>
      </c>
      <c r="BM416" s="151" t="s">
        <v>2129</v>
      </c>
    </row>
    <row r="417" spans="2:51" s="12" customFormat="1" ht="11.25">
      <c r="B417" s="153"/>
      <c r="D417" s="154" t="s">
        <v>323</v>
      </c>
      <c r="E417" s="155" t="s">
        <v>1</v>
      </c>
      <c r="F417" s="156" t="s">
        <v>2130</v>
      </c>
      <c r="H417" s="155" t="s">
        <v>1</v>
      </c>
      <c r="I417" s="157"/>
      <c r="L417" s="153"/>
      <c r="M417" s="158"/>
      <c r="T417" s="159"/>
      <c r="AT417" s="155" t="s">
        <v>323</v>
      </c>
      <c r="AU417" s="155" t="s">
        <v>88</v>
      </c>
      <c r="AV417" s="12" t="s">
        <v>21</v>
      </c>
      <c r="AW417" s="12" t="s">
        <v>35</v>
      </c>
      <c r="AX417" s="12" t="s">
        <v>79</v>
      </c>
      <c r="AY417" s="155" t="s">
        <v>317</v>
      </c>
    </row>
    <row r="418" spans="2:51" s="13" customFormat="1" ht="11.25">
      <c r="B418" s="160"/>
      <c r="D418" s="154" t="s">
        <v>323</v>
      </c>
      <c r="E418" s="161" t="s">
        <v>1</v>
      </c>
      <c r="F418" s="162" t="s">
        <v>2131</v>
      </c>
      <c r="H418" s="163">
        <v>8</v>
      </c>
      <c r="I418" s="164"/>
      <c r="L418" s="160"/>
      <c r="M418" s="165"/>
      <c r="T418" s="166"/>
      <c r="AT418" s="161" t="s">
        <v>323</v>
      </c>
      <c r="AU418" s="161" t="s">
        <v>88</v>
      </c>
      <c r="AV418" s="13" t="s">
        <v>88</v>
      </c>
      <c r="AW418" s="13" t="s">
        <v>35</v>
      </c>
      <c r="AX418" s="13" t="s">
        <v>79</v>
      </c>
      <c r="AY418" s="161" t="s">
        <v>317</v>
      </c>
    </row>
    <row r="419" spans="2:51" s="12" customFormat="1" ht="11.25">
      <c r="B419" s="153"/>
      <c r="D419" s="154" t="s">
        <v>323</v>
      </c>
      <c r="E419" s="155" t="s">
        <v>1</v>
      </c>
      <c r="F419" s="156" t="s">
        <v>2132</v>
      </c>
      <c r="H419" s="155" t="s">
        <v>1</v>
      </c>
      <c r="I419" s="157"/>
      <c r="L419" s="153"/>
      <c r="M419" s="158"/>
      <c r="T419" s="159"/>
      <c r="AT419" s="155" t="s">
        <v>323</v>
      </c>
      <c r="AU419" s="155" t="s">
        <v>88</v>
      </c>
      <c r="AV419" s="12" t="s">
        <v>21</v>
      </c>
      <c r="AW419" s="12" t="s">
        <v>35</v>
      </c>
      <c r="AX419" s="12" t="s">
        <v>79</v>
      </c>
      <c r="AY419" s="155" t="s">
        <v>317</v>
      </c>
    </row>
    <row r="420" spans="2:51" s="13" customFormat="1" ht="11.25">
      <c r="B420" s="160"/>
      <c r="D420" s="154" t="s">
        <v>323</v>
      </c>
      <c r="E420" s="161" t="s">
        <v>1</v>
      </c>
      <c r="F420" s="162" t="s">
        <v>2133</v>
      </c>
      <c r="H420" s="163">
        <v>4</v>
      </c>
      <c r="I420" s="164"/>
      <c r="L420" s="160"/>
      <c r="M420" s="165"/>
      <c r="T420" s="166"/>
      <c r="AT420" s="161" t="s">
        <v>323</v>
      </c>
      <c r="AU420" s="161" t="s">
        <v>88</v>
      </c>
      <c r="AV420" s="13" t="s">
        <v>88</v>
      </c>
      <c r="AW420" s="13" t="s">
        <v>35</v>
      </c>
      <c r="AX420" s="13" t="s">
        <v>79</v>
      </c>
      <c r="AY420" s="161" t="s">
        <v>317</v>
      </c>
    </row>
    <row r="421" spans="2:51" s="15" customFormat="1" ht="11.25">
      <c r="B421" s="174"/>
      <c r="D421" s="154" t="s">
        <v>323</v>
      </c>
      <c r="E421" s="175" t="s">
        <v>1881</v>
      </c>
      <c r="F421" s="176" t="s">
        <v>334</v>
      </c>
      <c r="H421" s="177">
        <v>12</v>
      </c>
      <c r="I421" s="178"/>
      <c r="L421" s="174"/>
      <c r="M421" s="179"/>
      <c r="T421" s="180"/>
      <c r="AT421" s="175" t="s">
        <v>323</v>
      </c>
      <c r="AU421" s="175" t="s">
        <v>88</v>
      </c>
      <c r="AV421" s="15" t="s">
        <v>219</v>
      </c>
      <c r="AW421" s="15" t="s">
        <v>35</v>
      </c>
      <c r="AX421" s="15" t="s">
        <v>21</v>
      </c>
      <c r="AY421" s="175" t="s">
        <v>317</v>
      </c>
    </row>
    <row r="422" spans="2:65" s="1" customFormat="1" ht="16.5" customHeight="1">
      <c r="B422" s="32"/>
      <c r="C422" s="181" t="s">
        <v>741</v>
      </c>
      <c r="D422" s="181" t="s">
        <v>574</v>
      </c>
      <c r="E422" s="182" t="s">
        <v>2134</v>
      </c>
      <c r="F422" s="183" t="s">
        <v>2135</v>
      </c>
      <c r="G422" s="184" t="s">
        <v>172</v>
      </c>
      <c r="H422" s="185">
        <v>12.6</v>
      </c>
      <c r="I422" s="186"/>
      <c r="J422" s="187">
        <f>ROUND(I422*H422,1)</f>
        <v>0</v>
      </c>
      <c r="K422" s="188"/>
      <c r="L422" s="189"/>
      <c r="M422" s="190" t="s">
        <v>1</v>
      </c>
      <c r="N422" s="191" t="s">
        <v>44</v>
      </c>
      <c r="P422" s="149">
        <f>O422*H422</f>
        <v>0</v>
      </c>
      <c r="Q422" s="149">
        <v>0.08</v>
      </c>
      <c r="R422" s="149">
        <f>Q422*H422</f>
        <v>1.008</v>
      </c>
      <c r="S422" s="149">
        <v>0</v>
      </c>
      <c r="T422" s="150">
        <f>S422*H422</f>
        <v>0</v>
      </c>
      <c r="AR422" s="151" t="s">
        <v>252</v>
      </c>
      <c r="AT422" s="151" t="s">
        <v>574</v>
      </c>
      <c r="AU422" s="151" t="s">
        <v>88</v>
      </c>
      <c r="AY422" s="17" t="s">
        <v>317</v>
      </c>
      <c r="BE422" s="152">
        <f>IF(N422="základní",J422,0)</f>
        <v>0</v>
      </c>
      <c r="BF422" s="152">
        <f>IF(N422="snížená",J422,0)</f>
        <v>0</v>
      </c>
      <c r="BG422" s="152">
        <f>IF(N422="zákl. přenesená",J422,0)</f>
        <v>0</v>
      </c>
      <c r="BH422" s="152">
        <f>IF(N422="sníž. přenesená",J422,0)</f>
        <v>0</v>
      </c>
      <c r="BI422" s="152">
        <f>IF(N422="nulová",J422,0)</f>
        <v>0</v>
      </c>
      <c r="BJ422" s="17" t="s">
        <v>21</v>
      </c>
      <c r="BK422" s="152">
        <f>ROUND(I422*H422,1)</f>
        <v>0</v>
      </c>
      <c r="BL422" s="17" t="s">
        <v>219</v>
      </c>
      <c r="BM422" s="151" t="s">
        <v>2136</v>
      </c>
    </row>
    <row r="423" spans="2:51" s="13" customFormat="1" ht="11.25">
      <c r="B423" s="160"/>
      <c r="D423" s="154" t="s">
        <v>323</v>
      </c>
      <c r="E423" s="161" t="s">
        <v>1</v>
      </c>
      <c r="F423" s="162" t="s">
        <v>2137</v>
      </c>
      <c r="H423" s="163">
        <v>12.6</v>
      </c>
      <c r="I423" s="164"/>
      <c r="L423" s="160"/>
      <c r="M423" s="165"/>
      <c r="T423" s="166"/>
      <c r="AT423" s="161" t="s">
        <v>323</v>
      </c>
      <c r="AU423" s="161" t="s">
        <v>88</v>
      </c>
      <c r="AV423" s="13" t="s">
        <v>88</v>
      </c>
      <c r="AW423" s="13" t="s">
        <v>35</v>
      </c>
      <c r="AX423" s="13" t="s">
        <v>79</v>
      </c>
      <c r="AY423" s="161" t="s">
        <v>317</v>
      </c>
    </row>
    <row r="424" spans="2:51" s="15" customFormat="1" ht="11.25">
      <c r="B424" s="174"/>
      <c r="D424" s="154" t="s">
        <v>323</v>
      </c>
      <c r="E424" s="175" t="s">
        <v>1</v>
      </c>
      <c r="F424" s="176" t="s">
        <v>334</v>
      </c>
      <c r="H424" s="177">
        <v>12.6</v>
      </c>
      <c r="I424" s="178"/>
      <c r="L424" s="174"/>
      <c r="M424" s="179"/>
      <c r="T424" s="180"/>
      <c r="AT424" s="175" t="s">
        <v>323</v>
      </c>
      <c r="AU424" s="175" t="s">
        <v>88</v>
      </c>
      <c r="AV424" s="15" t="s">
        <v>219</v>
      </c>
      <c r="AW424" s="15" t="s">
        <v>35</v>
      </c>
      <c r="AX424" s="15" t="s">
        <v>21</v>
      </c>
      <c r="AY424" s="175" t="s">
        <v>317</v>
      </c>
    </row>
    <row r="425" spans="2:65" s="1" customFormat="1" ht="24.2" customHeight="1">
      <c r="B425" s="32"/>
      <c r="C425" s="139" t="s">
        <v>745</v>
      </c>
      <c r="D425" s="139" t="s">
        <v>319</v>
      </c>
      <c r="E425" s="140" t="s">
        <v>2138</v>
      </c>
      <c r="F425" s="141" t="s">
        <v>2139</v>
      </c>
      <c r="G425" s="142" t="s">
        <v>107</v>
      </c>
      <c r="H425" s="143">
        <v>0.6</v>
      </c>
      <c r="I425" s="144"/>
      <c r="J425" s="145">
        <f>ROUND(I425*H425,1)</f>
        <v>0</v>
      </c>
      <c r="K425" s="146"/>
      <c r="L425" s="32"/>
      <c r="M425" s="147" t="s">
        <v>1</v>
      </c>
      <c r="N425" s="148" t="s">
        <v>44</v>
      </c>
      <c r="P425" s="149">
        <f>O425*H425</f>
        <v>0</v>
      </c>
      <c r="Q425" s="149">
        <v>2.25634</v>
      </c>
      <c r="R425" s="149">
        <f>Q425*H425</f>
        <v>1.3538039999999998</v>
      </c>
      <c r="S425" s="149">
        <v>0</v>
      </c>
      <c r="T425" s="150">
        <f>S425*H425</f>
        <v>0</v>
      </c>
      <c r="AR425" s="151" t="s">
        <v>219</v>
      </c>
      <c r="AT425" s="151" t="s">
        <v>319</v>
      </c>
      <c r="AU425" s="151" t="s">
        <v>88</v>
      </c>
      <c r="AY425" s="17" t="s">
        <v>317</v>
      </c>
      <c r="BE425" s="152">
        <f>IF(N425="základní",J425,0)</f>
        <v>0</v>
      </c>
      <c r="BF425" s="152">
        <f>IF(N425="snížená",J425,0)</f>
        <v>0</v>
      </c>
      <c r="BG425" s="152">
        <f>IF(N425="zákl. přenesená",J425,0)</f>
        <v>0</v>
      </c>
      <c r="BH425" s="152">
        <f>IF(N425="sníž. přenesená",J425,0)</f>
        <v>0</v>
      </c>
      <c r="BI425" s="152">
        <f>IF(N425="nulová",J425,0)</f>
        <v>0</v>
      </c>
      <c r="BJ425" s="17" t="s">
        <v>21</v>
      </c>
      <c r="BK425" s="152">
        <f>ROUND(I425*H425,1)</f>
        <v>0</v>
      </c>
      <c r="BL425" s="17" t="s">
        <v>219</v>
      </c>
      <c r="BM425" s="151" t="s">
        <v>2140</v>
      </c>
    </row>
    <row r="426" spans="2:51" s="13" customFormat="1" ht="11.25">
      <c r="B426" s="160"/>
      <c r="D426" s="154" t="s">
        <v>323</v>
      </c>
      <c r="E426" s="161" t="s">
        <v>1</v>
      </c>
      <c r="F426" s="162" t="s">
        <v>2141</v>
      </c>
      <c r="H426" s="163">
        <v>0.6</v>
      </c>
      <c r="I426" s="164"/>
      <c r="L426" s="160"/>
      <c r="M426" s="165"/>
      <c r="T426" s="166"/>
      <c r="AT426" s="161" t="s">
        <v>323</v>
      </c>
      <c r="AU426" s="161" t="s">
        <v>88</v>
      </c>
      <c r="AV426" s="13" t="s">
        <v>88</v>
      </c>
      <c r="AW426" s="13" t="s">
        <v>35</v>
      </c>
      <c r="AX426" s="13" t="s">
        <v>79</v>
      </c>
      <c r="AY426" s="161" t="s">
        <v>317</v>
      </c>
    </row>
    <row r="427" spans="2:51" s="15" customFormat="1" ht="11.25">
      <c r="B427" s="174"/>
      <c r="D427" s="154" t="s">
        <v>323</v>
      </c>
      <c r="E427" s="175" t="s">
        <v>1</v>
      </c>
      <c r="F427" s="176" t="s">
        <v>334</v>
      </c>
      <c r="H427" s="177">
        <v>0.6</v>
      </c>
      <c r="I427" s="178"/>
      <c r="L427" s="174"/>
      <c r="M427" s="179"/>
      <c r="T427" s="180"/>
      <c r="AT427" s="175" t="s">
        <v>323</v>
      </c>
      <c r="AU427" s="175" t="s">
        <v>88</v>
      </c>
      <c r="AV427" s="15" t="s">
        <v>219</v>
      </c>
      <c r="AW427" s="15" t="s">
        <v>35</v>
      </c>
      <c r="AX427" s="15" t="s">
        <v>21</v>
      </c>
      <c r="AY427" s="175" t="s">
        <v>317</v>
      </c>
    </row>
    <row r="428" spans="2:65" s="1" customFormat="1" ht="21.75" customHeight="1">
      <c r="B428" s="32"/>
      <c r="C428" s="139" t="s">
        <v>750</v>
      </c>
      <c r="D428" s="139" t="s">
        <v>319</v>
      </c>
      <c r="E428" s="140" t="s">
        <v>2142</v>
      </c>
      <c r="F428" s="141" t="s">
        <v>2143</v>
      </c>
      <c r="G428" s="142" t="s">
        <v>107</v>
      </c>
      <c r="H428" s="143">
        <v>19.39</v>
      </c>
      <c r="I428" s="144"/>
      <c r="J428" s="145">
        <f>ROUND(I428*H428,1)</f>
        <v>0</v>
      </c>
      <c r="K428" s="146"/>
      <c r="L428" s="32"/>
      <c r="M428" s="147" t="s">
        <v>1</v>
      </c>
      <c r="N428" s="148" t="s">
        <v>44</v>
      </c>
      <c r="P428" s="149">
        <f>O428*H428</f>
        <v>0</v>
      </c>
      <c r="Q428" s="149">
        <v>0</v>
      </c>
      <c r="R428" s="149">
        <f>Q428*H428</f>
        <v>0</v>
      </c>
      <c r="S428" s="149">
        <v>0</v>
      </c>
      <c r="T428" s="150">
        <f>S428*H428</f>
        <v>0</v>
      </c>
      <c r="AR428" s="151" t="s">
        <v>219</v>
      </c>
      <c r="AT428" s="151" t="s">
        <v>319</v>
      </c>
      <c r="AU428" s="151" t="s">
        <v>88</v>
      </c>
      <c r="AY428" s="17" t="s">
        <v>317</v>
      </c>
      <c r="BE428" s="152">
        <f>IF(N428="základní",J428,0)</f>
        <v>0</v>
      </c>
      <c r="BF428" s="152">
        <f>IF(N428="snížená",J428,0)</f>
        <v>0</v>
      </c>
      <c r="BG428" s="152">
        <f>IF(N428="zákl. přenesená",J428,0)</f>
        <v>0</v>
      </c>
      <c r="BH428" s="152">
        <f>IF(N428="sníž. přenesená",J428,0)</f>
        <v>0</v>
      </c>
      <c r="BI428" s="152">
        <f>IF(N428="nulová",J428,0)</f>
        <v>0</v>
      </c>
      <c r="BJ428" s="17" t="s">
        <v>21</v>
      </c>
      <c r="BK428" s="152">
        <f>ROUND(I428*H428,1)</f>
        <v>0</v>
      </c>
      <c r="BL428" s="17" t="s">
        <v>219</v>
      </c>
      <c r="BM428" s="151" t="s">
        <v>2144</v>
      </c>
    </row>
    <row r="429" spans="2:51" s="13" customFormat="1" ht="11.25">
      <c r="B429" s="160"/>
      <c r="D429" s="154" t="s">
        <v>323</v>
      </c>
      <c r="E429" s="161" t="s">
        <v>1</v>
      </c>
      <c r="F429" s="162" t="s">
        <v>2145</v>
      </c>
      <c r="H429" s="163">
        <v>19.39</v>
      </c>
      <c r="I429" s="164"/>
      <c r="L429" s="160"/>
      <c r="M429" s="165"/>
      <c r="T429" s="166"/>
      <c r="AT429" s="161" t="s">
        <v>323</v>
      </c>
      <c r="AU429" s="161" t="s">
        <v>88</v>
      </c>
      <c r="AV429" s="13" t="s">
        <v>88</v>
      </c>
      <c r="AW429" s="13" t="s">
        <v>35</v>
      </c>
      <c r="AX429" s="13" t="s">
        <v>79</v>
      </c>
      <c r="AY429" s="161" t="s">
        <v>317</v>
      </c>
    </row>
    <row r="430" spans="2:51" s="15" customFormat="1" ht="11.25">
      <c r="B430" s="174"/>
      <c r="D430" s="154" t="s">
        <v>323</v>
      </c>
      <c r="E430" s="175" t="s">
        <v>1920</v>
      </c>
      <c r="F430" s="176" t="s">
        <v>334</v>
      </c>
      <c r="H430" s="177">
        <v>19.39</v>
      </c>
      <c r="I430" s="178"/>
      <c r="L430" s="174"/>
      <c r="M430" s="179"/>
      <c r="T430" s="180"/>
      <c r="AT430" s="175" t="s">
        <v>323</v>
      </c>
      <c r="AU430" s="175" t="s">
        <v>88</v>
      </c>
      <c r="AV430" s="15" t="s">
        <v>219</v>
      </c>
      <c r="AW430" s="15" t="s">
        <v>35</v>
      </c>
      <c r="AX430" s="15" t="s">
        <v>21</v>
      </c>
      <c r="AY430" s="175" t="s">
        <v>317</v>
      </c>
    </row>
    <row r="431" spans="2:65" s="1" customFormat="1" ht="16.5" customHeight="1">
      <c r="B431" s="32"/>
      <c r="C431" s="181" t="s">
        <v>756</v>
      </c>
      <c r="D431" s="181" t="s">
        <v>574</v>
      </c>
      <c r="E431" s="182" t="s">
        <v>2146</v>
      </c>
      <c r="F431" s="183" t="s">
        <v>2147</v>
      </c>
      <c r="G431" s="184" t="s">
        <v>107</v>
      </c>
      <c r="H431" s="185">
        <v>19.39</v>
      </c>
      <c r="I431" s="186"/>
      <c r="J431" s="187">
        <f>ROUND(I431*H431,1)</f>
        <v>0</v>
      </c>
      <c r="K431" s="188"/>
      <c r="L431" s="189"/>
      <c r="M431" s="190" t="s">
        <v>1</v>
      </c>
      <c r="N431" s="191" t="s">
        <v>44</v>
      </c>
      <c r="P431" s="149">
        <f>O431*H431</f>
        <v>0</v>
      </c>
      <c r="Q431" s="149">
        <v>0</v>
      </c>
      <c r="R431" s="149">
        <f>Q431*H431</f>
        <v>0</v>
      </c>
      <c r="S431" s="149">
        <v>0</v>
      </c>
      <c r="T431" s="150">
        <f>S431*H431</f>
        <v>0</v>
      </c>
      <c r="AR431" s="151" t="s">
        <v>252</v>
      </c>
      <c r="AT431" s="151" t="s">
        <v>574</v>
      </c>
      <c r="AU431" s="151" t="s">
        <v>88</v>
      </c>
      <c r="AY431" s="17" t="s">
        <v>317</v>
      </c>
      <c r="BE431" s="152">
        <f>IF(N431="základní",J431,0)</f>
        <v>0</v>
      </c>
      <c r="BF431" s="152">
        <f>IF(N431="snížená",J431,0)</f>
        <v>0</v>
      </c>
      <c r="BG431" s="152">
        <f>IF(N431="zákl. přenesená",J431,0)</f>
        <v>0</v>
      </c>
      <c r="BH431" s="152">
        <f>IF(N431="sníž. přenesená",J431,0)</f>
        <v>0</v>
      </c>
      <c r="BI431" s="152">
        <f>IF(N431="nulová",J431,0)</f>
        <v>0</v>
      </c>
      <c r="BJ431" s="17" t="s">
        <v>21</v>
      </c>
      <c r="BK431" s="152">
        <f>ROUND(I431*H431,1)</f>
        <v>0</v>
      </c>
      <c r="BL431" s="17" t="s">
        <v>219</v>
      </c>
      <c r="BM431" s="151" t="s">
        <v>2148</v>
      </c>
    </row>
    <row r="432" spans="2:51" s="13" customFormat="1" ht="11.25">
      <c r="B432" s="160"/>
      <c r="D432" s="154" t="s">
        <v>323</v>
      </c>
      <c r="E432" s="161" t="s">
        <v>1</v>
      </c>
      <c r="F432" s="162" t="s">
        <v>1920</v>
      </c>
      <c r="H432" s="163">
        <v>19.39</v>
      </c>
      <c r="I432" s="164"/>
      <c r="L432" s="160"/>
      <c r="M432" s="165"/>
      <c r="T432" s="166"/>
      <c r="AT432" s="161" t="s">
        <v>323</v>
      </c>
      <c r="AU432" s="161" t="s">
        <v>88</v>
      </c>
      <c r="AV432" s="13" t="s">
        <v>88</v>
      </c>
      <c r="AW432" s="13" t="s">
        <v>35</v>
      </c>
      <c r="AX432" s="13" t="s">
        <v>79</v>
      </c>
      <c r="AY432" s="161" t="s">
        <v>317</v>
      </c>
    </row>
    <row r="433" spans="2:51" s="15" customFormat="1" ht="11.25">
      <c r="B433" s="174"/>
      <c r="D433" s="154" t="s">
        <v>323</v>
      </c>
      <c r="E433" s="175" t="s">
        <v>1</v>
      </c>
      <c r="F433" s="176" t="s">
        <v>334</v>
      </c>
      <c r="H433" s="177">
        <v>19.39</v>
      </c>
      <c r="I433" s="178"/>
      <c r="L433" s="174"/>
      <c r="M433" s="179"/>
      <c r="T433" s="180"/>
      <c r="AT433" s="175" t="s">
        <v>323</v>
      </c>
      <c r="AU433" s="175" t="s">
        <v>88</v>
      </c>
      <c r="AV433" s="15" t="s">
        <v>219</v>
      </c>
      <c r="AW433" s="15" t="s">
        <v>35</v>
      </c>
      <c r="AX433" s="15" t="s">
        <v>21</v>
      </c>
      <c r="AY433" s="175" t="s">
        <v>317</v>
      </c>
    </row>
    <row r="434" spans="2:65" s="1" customFormat="1" ht="24.2" customHeight="1">
      <c r="B434" s="32"/>
      <c r="C434" s="139" t="s">
        <v>760</v>
      </c>
      <c r="D434" s="139" t="s">
        <v>319</v>
      </c>
      <c r="E434" s="140" t="s">
        <v>2149</v>
      </c>
      <c r="F434" s="141" t="s">
        <v>2150</v>
      </c>
      <c r="G434" s="142" t="s">
        <v>107</v>
      </c>
      <c r="H434" s="143">
        <v>19.39</v>
      </c>
      <c r="I434" s="144"/>
      <c r="J434" s="145">
        <f>ROUND(I434*H434,1)</f>
        <v>0</v>
      </c>
      <c r="K434" s="146"/>
      <c r="L434" s="32"/>
      <c r="M434" s="147" t="s">
        <v>1</v>
      </c>
      <c r="N434" s="148" t="s">
        <v>44</v>
      </c>
      <c r="P434" s="149">
        <f>O434*H434</f>
        <v>0</v>
      </c>
      <c r="Q434" s="149">
        <v>0</v>
      </c>
      <c r="R434" s="149">
        <f>Q434*H434</f>
        <v>0</v>
      </c>
      <c r="S434" s="149">
        <v>0</v>
      </c>
      <c r="T434" s="150">
        <f>S434*H434</f>
        <v>0</v>
      </c>
      <c r="AR434" s="151" t="s">
        <v>219</v>
      </c>
      <c r="AT434" s="151" t="s">
        <v>319</v>
      </c>
      <c r="AU434" s="151" t="s">
        <v>88</v>
      </c>
      <c r="AY434" s="17" t="s">
        <v>317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7" t="s">
        <v>21</v>
      </c>
      <c r="BK434" s="152">
        <f>ROUND(I434*H434,1)</f>
        <v>0</v>
      </c>
      <c r="BL434" s="17" t="s">
        <v>219</v>
      </c>
      <c r="BM434" s="151" t="s">
        <v>2151</v>
      </c>
    </row>
    <row r="435" spans="2:51" s="13" customFormat="1" ht="11.25">
      <c r="B435" s="160"/>
      <c r="D435" s="154" t="s">
        <v>323</v>
      </c>
      <c r="E435" s="161" t="s">
        <v>1</v>
      </c>
      <c r="F435" s="162" t="s">
        <v>1920</v>
      </c>
      <c r="H435" s="163">
        <v>19.39</v>
      </c>
      <c r="I435" s="164"/>
      <c r="L435" s="160"/>
      <c r="M435" s="165"/>
      <c r="T435" s="166"/>
      <c r="AT435" s="161" t="s">
        <v>323</v>
      </c>
      <c r="AU435" s="161" t="s">
        <v>88</v>
      </c>
      <c r="AV435" s="13" t="s">
        <v>88</v>
      </c>
      <c r="AW435" s="13" t="s">
        <v>35</v>
      </c>
      <c r="AX435" s="13" t="s">
        <v>79</v>
      </c>
      <c r="AY435" s="161" t="s">
        <v>317</v>
      </c>
    </row>
    <row r="436" spans="2:51" s="15" customFormat="1" ht="11.25">
      <c r="B436" s="174"/>
      <c r="D436" s="154" t="s">
        <v>323</v>
      </c>
      <c r="E436" s="175" t="s">
        <v>1</v>
      </c>
      <c r="F436" s="176" t="s">
        <v>334</v>
      </c>
      <c r="H436" s="177">
        <v>19.39</v>
      </c>
      <c r="I436" s="178"/>
      <c r="L436" s="174"/>
      <c r="M436" s="179"/>
      <c r="T436" s="180"/>
      <c r="AT436" s="175" t="s">
        <v>323</v>
      </c>
      <c r="AU436" s="175" t="s">
        <v>88</v>
      </c>
      <c r="AV436" s="15" t="s">
        <v>219</v>
      </c>
      <c r="AW436" s="15" t="s">
        <v>35</v>
      </c>
      <c r="AX436" s="15" t="s">
        <v>21</v>
      </c>
      <c r="AY436" s="175" t="s">
        <v>317</v>
      </c>
    </row>
    <row r="437" spans="2:65" s="1" customFormat="1" ht="33" customHeight="1">
      <c r="B437" s="32"/>
      <c r="C437" s="139" t="s">
        <v>764</v>
      </c>
      <c r="D437" s="139" t="s">
        <v>319</v>
      </c>
      <c r="E437" s="140" t="s">
        <v>2152</v>
      </c>
      <c r="F437" s="141" t="s">
        <v>2153</v>
      </c>
      <c r="G437" s="142" t="s">
        <v>154</v>
      </c>
      <c r="H437" s="143">
        <v>4.155</v>
      </c>
      <c r="I437" s="144"/>
      <c r="J437" s="145">
        <f>ROUND(I437*H437,1)</f>
        <v>0</v>
      </c>
      <c r="K437" s="146"/>
      <c r="L437" s="32"/>
      <c r="M437" s="147" t="s">
        <v>1</v>
      </c>
      <c r="N437" s="148" t="s">
        <v>44</v>
      </c>
      <c r="P437" s="149">
        <f>O437*H437</f>
        <v>0</v>
      </c>
      <c r="Q437" s="149">
        <v>0.00013</v>
      </c>
      <c r="R437" s="149">
        <f>Q437*H437</f>
        <v>0.00054015</v>
      </c>
      <c r="S437" s="149">
        <v>0</v>
      </c>
      <c r="T437" s="150">
        <f>S437*H437</f>
        <v>0</v>
      </c>
      <c r="AR437" s="151" t="s">
        <v>219</v>
      </c>
      <c r="AT437" s="151" t="s">
        <v>319</v>
      </c>
      <c r="AU437" s="151" t="s">
        <v>88</v>
      </c>
      <c r="AY437" s="17" t="s">
        <v>317</v>
      </c>
      <c r="BE437" s="152">
        <f>IF(N437="základní",J437,0)</f>
        <v>0</v>
      </c>
      <c r="BF437" s="152">
        <f>IF(N437="snížená",J437,0)</f>
        <v>0</v>
      </c>
      <c r="BG437" s="152">
        <f>IF(N437="zákl. přenesená",J437,0)</f>
        <v>0</v>
      </c>
      <c r="BH437" s="152">
        <f>IF(N437="sníž. přenesená",J437,0)</f>
        <v>0</v>
      </c>
      <c r="BI437" s="152">
        <f>IF(N437="nulová",J437,0)</f>
        <v>0</v>
      </c>
      <c r="BJ437" s="17" t="s">
        <v>21</v>
      </c>
      <c r="BK437" s="152">
        <f>ROUND(I437*H437,1)</f>
        <v>0</v>
      </c>
      <c r="BL437" s="17" t="s">
        <v>219</v>
      </c>
      <c r="BM437" s="151" t="s">
        <v>2154</v>
      </c>
    </row>
    <row r="438" spans="2:51" s="12" customFormat="1" ht="11.25">
      <c r="B438" s="153"/>
      <c r="D438" s="154" t="s">
        <v>323</v>
      </c>
      <c r="E438" s="155" t="s">
        <v>1</v>
      </c>
      <c r="F438" s="156" t="s">
        <v>2155</v>
      </c>
      <c r="H438" s="155" t="s">
        <v>1</v>
      </c>
      <c r="I438" s="157"/>
      <c r="L438" s="153"/>
      <c r="M438" s="158"/>
      <c r="T438" s="159"/>
      <c r="AT438" s="155" t="s">
        <v>323</v>
      </c>
      <c r="AU438" s="155" t="s">
        <v>88</v>
      </c>
      <c r="AV438" s="12" t="s">
        <v>21</v>
      </c>
      <c r="AW438" s="12" t="s">
        <v>35</v>
      </c>
      <c r="AX438" s="12" t="s">
        <v>79</v>
      </c>
      <c r="AY438" s="155" t="s">
        <v>317</v>
      </c>
    </row>
    <row r="439" spans="2:51" s="13" customFormat="1" ht="11.25">
      <c r="B439" s="160"/>
      <c r="D439" s="154" t="s">
        <v>323</v>
      </c>
      <c r="E439" s="161" t="s">
        <v>1</v>
      </c>
      <c r="F439" s="162" t="s">
        <v>2156</v>
      </c>
      <c r="H439" s="163">
        <v>4.155</v>
      </c>
      <c r="I439" s="164"/>
      <c r="L439" s="160"/>
      <c r="M439" s="165"/>
      <c r="T439" s="166"/>
      <c r="AT439" s="161" t="s">
        <v>323</v>
      </c>
      <c r="AU439" s="161" t="s">
        <v>88</v>
      </c>
      <c r="AV439" s="13" t="s">
        <v>88</v>
      </c>
      <c r="AW439" s="13" t="s">
        <v>35</v>
      </c>
      <c r="AX439" s="13" t="s">
        <v>79</v>
      </c>
      <c r="AY439" s="161" t="s">
        <v>317</v>
      </c>
    </row>
    <row r="440" spans="2:51" s="15" customFormat="1" ht="11.25">
      <c r="B440" s="174"/>
      <c r="D440" s="154" t="s">
        <v>323</v>
      </c>
      <c r="E440" s="175" t="s">
        <v>1</v>
      </c>
      <c r="F440" s="176" t="s">
        <v>334</v>
      </c>
      <c r="H440" s="177">
        <v>4.155</v>
      </c>
      <c r="I440" s="178"/>
      <c r="L440" s="174"/>
      <c r="M440" s="179"/>
      <c r="T440" s="180"/>
      <c r="AT440" s="175" t="s">
        <v>323</v>
      </c>
      <c r="AU440" s="175" t="s">
        <v>88</v>
      </c>
      <c r="AV440" s="15" t="s">
        <v>219</v>
      </c>
      <c r="AW440" s="15" t="s">
        <v>35</v>
      </c>
      <c r="AX440" s="15" t="s">
        <v>21</v>
      </c>
      <c r="AY440" s="175" t="s">
        <v>317</v>
      </c>
    </row>
    <row r="441" spans="2:65" s="1" customFormat="1" ht="24.2" customHeight="1">
      <c r="B441" s="32"/>
      <c r="C441" s="139" t="s">
        <v>770</v>
      </c>
      <c r="D441" s="139" t="s">
        <v>319</v>
      </c>
      <c r="E441" s="140" t="s">
        <v>2157</v>
      </c>
      <c r="F441" s="141" t="s">
        <v>2158</v>
      </c>
      <c r="G441" s="142" t="s">
        <v>154</v>
      </c>
      <c r="H441" s="143">
        <v>4.909</v>
      </c>
      <c r="I441" s="144"/>
      <c r="J441" s="145">
        <f>ROUND(I441*H441,1)</f>
        <v>0</v>
      </c>
      <c r="K441" s="146"/>
      <c r="L441" s="32"/>
      <c r="M441" s="147" t="s">
        <v>1</v>
      </c>
      <c r="N441" s="148" t="s">
        <v>44</v>
      </c>
      <c r="P441" s="149">
        <f>O441*H441</f>
        <v>0</v>
      </c>
      <c r="Q441" s="149">
        <v>1E-05</v>
      </c>
      <c r="R441" s="149">
        <f>Q441*H441</f>
        <v>4.909E-05</v>
      </c>
      <c r="S441" s="149">
        <v>0</v>
      </c>
      <c r="T441" s="150">
        <f>S441*H441</f>
        <v>0</v>
      </c>
      <c r="AR441" s="151" t="s">
        <v>219</v>
      </c>
      <c r="AT441" s="151" t="s">
        <v>319</v>
      </c>
      <c r="AU441" s="151" t="s">
        <v>88</v>
      </c>
      <c r="AY441" s="17" t="s">
        <v>317</v>
      </c>
      <c r="BE441" s="152">
        <f>IF(N441="základní",J441,0)</f>
        <v>0</v>
      </c>
      <c r="BF441" s="152">
        <f>IF(N441="snížená",J441,0)</f>
        <v>0</v>
      </c>
      <c r="BG441" s="152">
        <f>IF(N441="zákl. přenesená",J441,0)</f>
        <v>0</v>
      </c>
      <c r="BH441" s="152">
        <f>IF(N441="sníž. přenesená",J441,0)</f>
        <v>0</v>
      </c>
      <c r="BI441" s="152">
        <f>IF(N441="nulová",J441,0)</f>
        <v>0</v>
      </c>
      <c r="BJ441" s="17" t="s">
        <v>21</v>
      </c>
      <c r="BK441" s="152">
        <f>ROUND(I441*H441,1)</f>
        <v>0</v>
      </c>
      <c r="BL441" s="17" t="s">
        <v>219</v>
      </c>
      <c r="BM441" s="151" t="s">
        <v>2159</v>
      </c>
    </row>
    <row r="442" spans="2:51" s="13" customFormat="1" ht="11.25">
      <c r="B442" s="160"/>
      <c r="D442" s="154" t="s">
        <v>323</v>
      </c>
      <c r="E442" s="161" t="s">
        <v>1</v>
      </c>
      <c r="F442" s="162" t="s">
        <v>2160</v>
      </c>
      <c r="H442" s="163">
        <v>4.909</v>
      </c>
      <c r="I442" s="164"/>
      <c r="L442" s="160"/>
      <c r="M442" s="165"/>
      <c r="T442" s="166"/>
      <c r="AT442" s="161" t="s">
        <v>323</v>
      </c>
      <c r="AU442" s="161" t="s">
        <v>88</v>
      </c>
      <c r="AV442" s="13" t="s">
        <v>88</v>
      </c>
      <c r="AW442" s="13" t="s">
        <v>35</v>
      </c>
      <c r="AX442" s="13" t="s">
        <v>79</v>
      </c>
      <c r="AY442" s="161" t="s">
        <v>317</v>
      </c>
    </row>
    <row r="443" spans="2:51" s="15" customFormat="1" ht="11.25">
      <c r="B443" s="174"/>
      <c r="D443" s="154" t="s">
        <v>323</v>
      </c>
      <c r="E443" s="175" t="s">
        <v>1917</v>
      </c>
      <c r="F443" s="176" t="s">
        <v>334</v>
      </c>
      <c r="H443" s="177">
        <v>4.909</v>
      </c>
      <c r="I443" s="178"/>
      <c r="L443" s="174"/>
      <c r="M443" s="179"/>
      <c r="T443" s="180"/>
      <c r="AT443" s="175" t="s">
        <v>323</v>
      </c>
      <c r="AU443" s="175" t="s">
        <v>88</v>
      </c>
      <c r="AV443" s="15" t="s">
        <v>219</v>
      </c>
      <c r="AW443" s="15" t="s">
        <v>35</v>
      </c>
      <c r="AX443" s="15" t="s">
        <v>21</v>
      </c>
      <c r="AY443" s="175" t="s">
        <v>317</v>
      </c>
    </row>
    <row r="444" spans="2:65" s="1" customFormat="1" ht="24.2" customHeight="1">
      <c r="B444" s="32"/>
      <c r="C444" s="139" t="s">
        <v>774</v>
      </c>
      <c r="D444" s="139" t="s">
        <v>319</v>
      </c>
      <c r="E444" s="140" t="s">
        <v>2161</v>
      </c>
      <c r="F444" s="141" t="s">
        <v>2162</v>
      </c>
      <c r="G444" s="142" t="s">
        <v>154</v>
      </c>
      <c r="H444" s="143">
        <v>4.909</v>
      </c>
      <c r="I444" s="144"/>
      <c r="J444" s="145">
        <f>ROUND(I444*H444,1)</f>
        <v>0</v>
      </c>
      <c r="K444" s="146"/>
      <c r="L444" s="32"/>
      <c r="M444" s="147" t="s">
        <v>1</v>
      </c>
      <c r="N444" s="148" t="s">
        <v>44</v>
      </c>
      <c r="P444" s="149">
        <f>O444*H444</f>
        <v>0</v>
      </c>
      <c r="Q444" s="149">
        <v>0</v>
      </c>
      <c r="R444" s="149">
        <f>Q444*H444</f>
        <v>0</v>
      </c>
      <c r="S444" s="149">
        <v>0</v>
      </c>
      <c r="T444" s="150">
        <f>S444*H444</f>
        <v>0</v>
      </c>
      <c r="AR444" s="151" t="s">
        <v>219</v>
      </c>
      <c r="AT444" s="151" t="s">
        <v>319</v>
      </c>
      <c r="AU444" s="151" t="s">
        <v>88</v>
      </c>
      <c r="AY444" s="17" t="s">
        <v>317</v>
      </c>
      <c r="BE444" s="152">
        <f>IF(N444="základní",J444,0)</f>
        <v>0</v>
      </c>
      <c r="BF444" s="152">
        <f>IF(N444="snížená",J444,0)</f>
        <v>0</v>
      </c>
      <c r="BG444" s="152">
        <f>IF(N444="zákl. přenesená",J444,0)</f>
        <v>0</v>
      </c>
      <c r="BH444" s="152">
        <f>IF(N444="sníž. přenesená",J444,0)</f>
        <v>0</v>
      </c>
      <c r="BI444" s="152">
        <f>IF(N444="nulová",J444,0)</f>
        <v>0</v>
      </c>
      <c r="BJ444" s="17" t="s">
        <v>21</v>
      </c>
      <c r="BK444" s="152">
        <f>ROUND(I444*H444,1)</f>
        <v>0</v>
      </c>
      <c r="BL444" s="17" t="s">
        <v>219</v>
      </c>
      <c r="BM444" s="151" t="s">
        <v>2163</v>
      </c>
    </row>
    <row r="445" spans="2:51" s="13" customFormat="1" ht="11.25">
      <c r="B445" s="160"/>
      <c r="D445" s="154" t="s">
        <v>323</v>
      </c>
      <c r="E445" s="161" t="s">
        <v>1</v>
      </c>
      <c r="F445" s="162" t="s">
        <v>1917</v>
      </c>
      <c r="H445" s="163">
        <v>4.909</v>
      </c>
      <c r="I445" s="164"/>
      <c r="L445" s="160"/>
      <c r="M445" s="165"/>
      <c r="T445" s="166"/>
      <c r="AT445" s="161" t="s">
        <v>323</v>
      </c>
      <c r="AU445" s="161" t="s">
        <v>88</v>
      </c>
      <c r="AV445" s="13" t="s">
        <v>88</v>
      </c>
      <c r="AW445" s="13" t="s">
        <v>35</v>
      </c>
      <c r="AX445" s="13" t="s">
        <v>79</v>
      </c>
      <c r="AY445" s="161" t="s">
        <v>317</v>
      </c>
    </row>
    <row r="446" spans="2:51" s="15" customFormat="1" ht="11.25">
      <c r="B446" s="174"/>
      <c r="D446" s="154" t="s">
        <v>323</v>
      </c>
      <c r="E446" s="175" t="s">
        <v>1</v>
      </c>
      <c r="F446" s="176" t="s">
        <v>334</v>
      </c>
      <c r="H446" s="177">
        <v>4.909</v>
      </c>
      <c r="I446" s="178"/>
      <c r="L446" s="174"/>
      <c r="M446" s="179"/>
      <c r="T446" s="180"/>
      <c r="AT446" s="175" t="s">
        <v>323</v>
      </c>
      <c r="AU446" s="175" t="s">
        <v>88</v>
      </c>
      <c r="AV446" s="15" t="s">
        <v>219</v>
      </c>
      <c r="AW446" s="15" t="s">
        <v>35</v>
      </c>
      <c r="AX446" s="15" t="s">
        <v>21</v>
      </c>
      <c r="AY446" s="175" t="s">
        <v>317</v>
      </c>
    </row>
    <row r="447" spans="2:65" s="1" customFormat="1" ht="24.2" customHeight="1">
      <c r="B447" s="32"/>
      <c r="C447" s="139" t="s">
        <v>785</v>
      </c>
      <c r="D447" s="139" t="s">
        <v>319</v>
      </c>
      <c r="E447" s="140" t="s">
        <v>2164</v>
      </c>
      <c r="F447" s="141" t="s">
        <v>2165</v>
      </c>
      <c r="G447" s="142" t="s">
        <v>172</v>
      </c>
      <c r="H447" s="143">
        <v>0.2</v>
      </c>
      <c r="I447" s="144"/>
      <c r="J447" s="145">
        <f>ROUND(I447*H447,1)</f>
        <v>0</v>
      </c>
      <c r="K447" s="146"/>
      <c r="L447" s="32"/>
      <c r="M447" s="147" t="s">
        <v>1</v>
      </c>
      <c r="N447" s="148" t="s">
        <v>44</v>
      </c>
      <c r="P447" s="149">
        <f>O447*H447</f>
        <v>0</v>
      </c>
      <c r="Q447" s="149">
        <v>0.00123</v>
      </c>
      <c r="R447" s="149">
        <f>Q447*H447</f>
        <v>0.000246</v>
      </c>
      <c r="S447" s="149">
        <v>0.017</v>
      </c>
      <c r="T447" s="150">
        <f>S447*H447</f>
        <v>0.0034000000000000002</v>
      </c>
      <c r="AR447" s="151" t="s">
        <v>219</v>
      </c>
      <c r="AT447" s="151" t="s">
        <v>319</v>
      </c>
      <c r="AU447" s="151" t="s">
        <v>88</v>
      </c>
      <c r="AY447" s="17" t="s">
        <v>317</v>
      </c>
      <c r="BE447" s="152">
        <f>IF(N447="základní",J447,0)</f>
        <v>0</v>
      </c>
      <c r="BF447" s="152">
        <f>IF(N447="snížená",J447,0)</f>
        <v>0</v>
      </c>
      <c r="BG447" s="152">
        <f>IF(N447="zákl. přenesená",J447,0)</f>
        <v>0</v>
      </c>
      <c r="BH447" s="152">
        <f>IF(N447="sníž. přenesená",J447,0)</f>
        <v>0</v>
      </c>
      <c r="BI447" s="152">
        <f>IF(N447="nulová",J447,0)</f>
        <v>0</v>
      </c>
      <c r="BJ447" s="17" t="s">
        <v>21</v>
      </c>
      <c r="BK447" s="152">
        <f>ROUND(I447*H447,1)</f>
        <v>0</v>
      </c>
      <c r="BL447" s="17" t="s">
        <v>219</v>
      </c>
      <c r="BM447" s="151" t="s">
        <v>2166</v>
      </c>
    </row>
    <row r="448" spans="2:51" s="13" customFormat="1" ht="11.25">
      <c r="B448" s="160"/>
      <c r="D448" s="154" t="s">
        <v>323</v>
      </c>
      <c r="E448" s="161" t="s">
        <v>1</v>
      </c>
      <c r="F448" s="162" t="s">
        <v>2167</v>
      </c>
      <c r="H448" s="163">
        <v>0.2</v>
      </c>
      <c r="I448" s="164"/>
      <c r="L448" s="160"/>
      <c r="M448" s="165"/>
      <c r="T448" s="166"/>
      <c r="AT448" s="161" t="s">
        <v>323</v>
      </c>
      <c r="AU448" s="161" t="s">
        <v>88</v>
      </c>
      <c r="AV448" s="13" t="s">
        <v>88</v>
      </c>
      <c r="AW448" s="13" t="s">
        <v>35</v>
      </c>
      <c r="AX448" s="13" t="s">
        <v>79</v>
      </c>
      <c r="AY448" s="161" t="s">
        <v>317</v>
      </c>
    </row>
    <row r="449" spans="2:51" s="15" customFormat="1" ht="11.25">
      <c r="B449" s="174"/>
      <c r="D449" s="154" t="s">
        <v>323</v>
      </c>
      <c r="E449" s="175" t="s">
        <v>1</v>
      </c>
      <c r="F449" s="176" t="s">
        <v>334</v>
      </c>
      <c r="H449" s="177">
        <v>0.2</v>
      </c>
      <c r="I449" s="178"/>
      <c r="L449" s="174"/>
      <c r="M449" s="179"/>
      <c r="T449" s="180"/>
      <c r="AT449" s="175" t="s">
        <v>323</v>
      </c>
      <c r="AU449" s="175" t="s">
        <v>88</v>
      </c>
      <c r="AV449" s="15" t="s">
        <v>219</v>
      </c>
      <c r="AW449" s="15" t="s">
        <v>35</v>
      </c>
      <c r="AX449" s="15" t="s">
        <v>21</v>
      </c>
      <c r="AY449" s="175" t="s">
        <v>317</v>
      </c>
    </row>
    <row r="450" spans="2:65" s="1" customFormat="1" ht="24.2" customHeight="1">
      <c r="B450" s="32"/>
      <c r="C450" s="139" t="s">
        <v>789</v>
      </c>
      <c r="D450" s="139" t="s">
        <v>319</v>
      </c>
      <c r="E450" s="140" t="s">
        <v>2168</v>
      </c>
      <c r="F450" s="141" t="s">
        <v>2169</v>
      </c>
      <c r="G450" s="142" t="s">
        <v>172</v>
      </c>
      <c r="H450" s="143">
        <v>0.3</v>
      </c>
      <c r="I450" s="144"/>
      <c r="J450" s="145">
        <f>ROUND(I450*H450,1)</f>
        <v>0</v>
      </c>
      <c r="K450" s="146"/>
      <c r="L450" s="32"/>
      <c r="M450" s="147" t="s">
        <v>1</v>
      </c>
      <c r="N450" s="148" t="s">
        <v>44</v>
      </c>
      <c r="P450" s="149">
        <f>O450*H450</f>
        <v>0</v>
      </c>
      <c r="Q450" s="149">
        <v>0.00147</v>
      </c>
      <c r="R450" s="149">
        <f>Q450*H450</f>
        <v>0.000441</v>
      </c>
      <c r="S450" s="149">
        <v>0.039</v>
      </c>
      <c r="T450" s="150">
        <f>S450*H450</f>
        <v>0.0117</v>
      </c>
      <c r="AR450" s="151" t="s">
        <v>219</v>
      </c>
      <c r="AT450" s="151" t="s">
        <v>319</v>
      </c>
      <c r="AU450" s="151" t="s">
        <v>88</v>
      </c>
      <c r="AY450" s="17" t="s">
        <v>317</v>
      </c>
      <c r="BE450" s="152">
        <f>IF(N450="základní",J450,0)</f>
        <v>0</v>
      </c>
      <c r="BF450" s="152">
        <f>IF(N450="snížená",J450,0)</f>
        <v>0</v>
      </c>
      <c r="BG450" s="152">
        <f>IF(N450="zákl. přenesená",J450,0)</f>
        <v>0</v>
      </c>
      <c r="BH450" s="152">
        <f>IF(N450="sníž. přenesená",J450,0)</f>
        <v>0</v>
      </c>
      <c r="BI450" s="152">
        <f>IF(N450="nulová",J450,0)</f>
        <v>0</v>
      </c>
      <c r="BJ450" s="17" t="s">
        <v>21</v>
      </c>
      <c r="BK450" s="152">
        <f>ROUND(I450*H450,1)</f>
        <v>0</v>
      </c>
      <c r="BL450" s="17" t="s">
        <v>219</v>
      </c>
      <c r="BM450" s="151" t="s">
        <v>2170</v>
      </c>
    </row>
    <row r="451" spans="2:51" s="13" customFormat="1" ht="11.25">
      <c r="B451" s="160"/>
      <c r="D451" s="154" t="s">
        <v>323</v>
      </c>
      <c r="E451" s="161" t="s">
        <v>1</v>
      </c>
      <c r="F451" s="162" t="s">
        <v>2171</v>
      </c>
      <c r="H451" s="163">
        <v>0.15</v>
      </c>
      <c r="I451" s="164"/>
      <c r="L451" s="160"/>
      <c r="M451" s="165"/>
      <c r="T451" s="166"/>
      <c r="AT451" s="161" t="s">
        <v>323</v>
      </c>
      <c r="AU451" s="161" t="s">
        <v>88</v>
      </c>
      <c r="AV451" s="13" t="s">
        <v>88</v>
      </c>
      <c r="AW451" s="13" t="s">
        <v>35</v>
      </c>
      <c r="AX451" s="13" t="s">
        <v>79</v>
      </c>
      <c r="AY451" s="161" t="s">
        <v>317</v>
      </c>
    </row>
    <row r="452" spans="2:51" s="13" customFormat="1" ht="11.25">
      <c r="B452" s="160"/>
      <c r="D452" s="154" t="s">
        <v>323</v>
      </c>
      <c r="E452" s="161" t="s">
        <v>1</v>
      </c>
      <c r="F452" s="162" t="s">
        <v>2172</v>
      </c>
      <c r="H452" s="163">
        <v>0.15</v>
      </c>
      <c r="I452" s="164"/>
      <c r="L452" s="160"/>
      <c r="M452" s="165"/>
      <c r="T452" s="166"/>
      <c r="AT452" s="161" t="s">
        <v>323</v>
      </c>
      <c r="AU452" s="161" t="s">
        <v>88</v>
      </c>
      <c r="AV452" s="13" t="s">
        <v>88</v>
      </c>
      <c r="AW452" s="13" t="s">
        <v>35</v>
      </c>
      <c r="AX452" s="13" t="s">
        <v>79</v>
      </c>
      <c r="AY452" s="161" t="s">
        <v>317</v>
      </c>
    </row>
    <row r="453" spans="2:51" s="15" customFormat="1" ht="11.25">
      <c r="B453" s="174"/>
      <c r="D453" s="154" t="s">
        <v>323</v>
      </c>
      <c r="E453" s="175" t="s">
        <v>1</v>
      </c>
      <c r="F453" s="176" t="s">
        <v>334</v>
      </c>
      <c r="H453" s="177">
        <v>0.3</v>
      </c>
      <c r="I453" s="178"/>
      <c r="L453" s="174"/>
      <c r="M453" s="179"/>
      <c r="T453" s="180"/>
      <c r="AT453" s="175" t="s">
        <v>323</v>
      </c>
      <c r="AU453" s="175" t="s">
        <v>88</v>
      </c>
      <c r="AV453" s="15" t="s">
        <v>219</v>
      </c>
      <c r="AW453" s="15" t="s">
        <v>35</v>
      </c>
      <c r="AX453" s="15" t="s">
        <v>21</v>
      </c>
      <c r="AY453" s="175" t="s">
        <v>317</v>
      </c>
    </row>
    <row r="454" spans="2:65" s="1" customFormat="1" ht="24.2" customHeight="1">
      <c r="B454" s="32"/>
      <c r="C454" s="139" t="s">
        <v>793</v>
      </c>
      <c r="D454" s="139" t="s">
        <v>319</v>
      </c>
      <c r="E454" s="140" t="s">
        <v>2173</v>
      </c>
      <c r="F454" s="141" t="s">
        <v>2174</v>
      </c>
      <c r="G454" s="142" t="s">
        <v>172</v>
      </c>
      <c r="H454" s="143">
        <v>0.2</v>
      </c>
      <c r="I454" s="144"/>
      <c r="J454" s="145">
        <f>ROUND(I454*H454,1)</f>
        <v>0</v>
      </c>
      <c r="K454" s="146"/>
      <c r="L454" s="32"/>
      <c r="M454" s="147" t="s">
        <v>1</v>
      </c>
      <c r="N454" s="148" t="s">
        <v>44</v>
      </c>
      <c r="P454" s="149">
        <f>O454*H454</f>
        <v>0</v>
      </c>
      <c r="Q454" s="149">
        <v>0.00316</v>
      </c>
      <c r="R454" s="149">
        <f>Q454*H454</f>
        <v>0.0006320000000000001</v>
      </c>
      <c r="S454" s="149">
        <v>0.069</v>
      </c>
      <c r="T454" s="150">
        <f>S454*H454</f>
        <v>0.013800000000000002</v>
      </c>
      <c r="AR454" s="151" t="s">
        <v>219</v>
      </c>
      <c r="AT454" s="151" t="s">
        <v>319</v>
      </c>
      <c r="AU454" s="151" t="s">
        <v>88</v>
      </c>
      <c r="AY454" s="17" t="s">
        <v>317</v>
      </c>
      <c r="BE454" s="152">
        <f>IF(N454="základní",J454,0)</f>
        <v>0</v>
      </c>
      <c r="BF454" s="152">
        <f>IF(N454="snížená",J454,0)</f>
        <v>0</v>
      </c>
      <c r="BG454" s="152">
        <f>IF(N454="zákl. přenesená",J454,0)</f>
        <v>0</v>
      </c>
      <c r="BH454" s="152">
        <f>IF(N454="sníž. přenesená",J454,0)</f>
        <v>0</v>
      </c>
      <c r="BI454" s="152">
        <f>IF(N454="nulová",J454,0)</f>
        <v>0</v>
      </c>
      <c r="BJ454" s="17" t="s">
        <v>21</v>
      </c>
      <c r="BK454" s="152">
        <f>ROUND(I454*H454,1)</f>
        <v>0</v>
      </c>
      <c r="BL454" s="17" t="s">
        <v>219</v>
      </c>
      <c r="BM454" s="151" t="s">
        <v>2175</v>
      </c>
    </row>
    <row r="455" spans="2:51" s="13" customFormat="1" ht="11.25">
      <c r="B455" s="160"/>
      <c r="D455" s="154" t="s">
        <v>323</v>
      </c>
      <c r="E455" s="161" t="s">
        <v>1</v>
      </c>
      <c r="F455" s="162" t="s">
        <v>2176</v>
      </c>
      <c r="H455" s="163">
        <v>0.2</v>
      </c>
      <c r="I455" s="164"/>
      <c r="L455" s="160"/>
      <c r="M455" s="165"/>
      <c r="T455" s="166"/>
      <c r="AT455" s="161" t="s">
        <v>323</v>
      </c>
      <c r="AU455" s="161" t="s">
        <v>88</v>
      </c>
      <c r="AV455" s="13" t="s">
        <v>88</v>
      </c>
      <c r="AW455" s="13" t="s">
        <v>35</v>
      </c>
      <c r="AX455" s="13" t="s">
        <v>79</v>
      </c>
      <c r="AY455" s="161" t="s">
        <v>317</v>
      </c>
    </row>
    <row r="456" spans="2:51" s="15" customFormat="1" ht="11.25">
      <c r="B456" s="174"/>
      <c r="D456" s="154" t="s">
        <v>323</v>
      </c>
      <c r="E456" s="175" t="s">
        <v>1</v>
      </c>
      <c r="F456" s="176" t="s">
        <v>334</v>
      </c>
      <c r="H456" s="177">
        <v>0.2</v>
      </c>
      <c r="I456" s="178"/>
      <c r="L456" s="174"/>
      <c r="M456" s="179"/>
      <c r="T456" s="180"/>
      <c r="AT456" s="175" t="s">
        <v>323</v>
      </c>
      <c r="AU456" s="175" t="s">
        <v>88</v>
      </c>
      <c r="AV456" s="15" t="s">
        <v>219</v>
      </c>
      <c r="AW456" s="15" t="s">
        <v>35</v>
      </c>
      <c r="AX456" s="15" t="s">
        <v>21</v>
      </c>
      <c r="AY456" s="175" t="s">
        <v>317</v>
      </c>
    </row>
    <row r="457" spans="2:65" s="1" customFormat="1" ht="24.2" customHeight="1">
      <c r="B457" s="32"/>
      <c r="C457" s="139" t="s">
        <v>797</v>
      </c>
      <c r="D457" s="139" t="s">
        <v>319</v>
      </c>
      <c r="E457" s="140" t="s">
        <v>2177</v>
      </c>
      <c r="F457" s="141" t="s">
        <v>2178</v>
      </c>
      <c r="G457" s="142" t="s">
        <v>172</v>
      </c>
      <c r="H457" s="143">
        <v>0.15</v>
      </c>
      <c r="I457" s="144"/>
      <c r="J457" s="145">
        <f>ROUND(I457*H457,1)</f>
        <v>0</v>
      </c>
      <c r="K457" s="146"/>
      <c r="L457" s="32"/>
      <c r="M457" s="147" t="s">
        <v>1</v>
      </c>
      <c r="N457" s="148" t="s">
        <v>44</v>
      </c>
      <c r="P457" s="149">
        <f>O457*H457</f>
        <v>0</v>
      </c>
      <c r="Q457" s="149">
        <v>0.00365</v>
      </c>
      <c r="R457" s="149">
        <f>Q457*H457</f>
        <v>0.0005475</v>
      </c>
      <c r="S457" s="149">
        <v>0.11</v>
      </c>
      <c r="T457" s="150">
        <f>S457*H457</f>
        <v>0.0165</v>
      </c>
      <c r="AR457" s="151" t="s">
        <v>219</v>
      </c>
      <c r="AT457" s="151" t="s">
        <v>319</v>
      </c>
      <c r="AU457" s="151" t="s">
        <v>88</v>
      </c>
      <c r="AY457" s="17" t="s">
        <v>317</v>
      </c>
      <c r="BE457" s="152">
        <f>IF(N457="základní",J457,0)</f>
        <v>0</v>
      </c>
      <c r="BF457" s="152">
        <f>IF(N457="snížená",J457,0)</f>
        <v>0</v>
      </c>
      <c r="BG457" s="152">
        <f>IF(N457="zákl. přenesená",J457,0)</f>
        <v>0</v>
      </c>
      <c r="BH457" s="152">
        <f>IF(N457="sníž. přenesená",J457,0)</f>
        <v>0</v>
      </c>
      <c r="BI457" s="152">
        <f>IF(N457="nulová",J457,0)</f>
        <v>0</v>
      </c>
      <c r="BJ457" s="17" t="s">
        <v>21</v>
      </c>
      <c r="BK457" s="152">
        <f>ROUND(I457*H457,1)</f>
        <v>0</v>
      </c>
      <c r="BL457" s="17" t="s">
        <v>219</v>
      </c>
      <c r="BM457" s="151" t="s">
        <v>2179</v>
      </c>
    </row>
    <row r="458" spans="2:51" s="13" customFormat="1" ht="11.25">
      <c r="B458" s="160"/>
      <c r="D458" s="154" t="s">
        <v>323</v>
      </c>
      <c r="E458" s="161" t="s">
        <v>1</v>
      </c>
      <c r="F458" s="162" t="s">
        <v>2180</v>
      </c>
      <c r="H458" s="163">
        <v>0.15</v>
      </c>
      <c r="I458" s="164"/>
      <c r="L458" s="160"/>
      <c r="M458" s="165"/>
      <c r="T458" s="166"/>
      <c r="AT458" s="161" t="s">
        <v>323</v>
      </c>
      <c r="AU458" s="161" t="s">
        <v>88</v>
      </c>
      <c r="AV458" s="13" t="s">
        <v>88</v>
      </c>
      <c r="AW458" s="13" t="s">
        <v>35</v>
      </c>
      <c r="AX458" s="13" t="s">
        <v>79</v>
      </c>
      <c r="AY458" s="161" t="s">
        <v>317</v>
      </c>
    </row>
    <row r="459" spans="2:51" s="15" customFormat="1" ht="11.25">
      <c r="B459" s="174"/>
      <c r="D459" s="154" t="s">
        <v>323</v>
      </c>
      <c r="E459" s="175" t="s">
        <v>1</v>
      </c>
      <c r="F459" s="176" t="s">
        <v>334</v>
      </c>
      <c r="H459" s="177">
        <v>0.15</v>
      </c>
      <c r="I459" s="178"/>
      <c r="L459" s="174"/>
      <c r="M459" s="179"/>
      <c r="T459" s="180"/>
      <c r="AT459" s="175" t="s">
        <v>323</v>
      </c>
      <c r="AU459" s="175" t="s">
        <v>88</v>
      </c>
      <c r="AV459" s="15" t="s">
        <v>219</v>
      </c>
      <c r="AW459" s="15" t="s">
        <v>35</v>
      </c>
      <c r="AX459" s="15" t="s">
        <v>21</v>
      </c>
      <c r="AY459" s="175" t="s">
        <v>317</v>
      </c>
    </row>
    <row r="460" spans="2:63" s="11" customFormat="1" ht="22.9" customHeight="1">
      <c r="B460" s="127"/>
      <c r="D460" s="128" t="s">
        <v>78</v>
      </c>
      <c r="E460" s="137" t="s">
        <v>936</v>
      </c>
      <c r="F460" s="137" t="s">
        <v>937</v>
      </c>
      <c r="I460" s="130"/>
      <c r="J460" s="138">
        <f>BK460</f>
        <v>0</v>
      </c>
      <c r="L460" s="127"/>
      <c r="M460" s="132"/>
      <c r="P460" s="133">
        <f>SUM(P461:P481)</f>
        <v>0</v>
      </c>
      <c r="R460" s="133">
        <f>SUM(R461:R481)</f>
        <v>0</v>
      </c>
      <c r="T460" s="134">
        <f>SUM(T461:T481)</f>
        <v>0</v>
      </c>
      <c r="AR460" s="128" t="s">
        <v>21</v>
      </c>
      <c r="AT460" s="135" t="s">
        <v>78</v>
      </c>
      <c r="AU460" s="135" t="s">
        <v>21</v>
      </c>
      <c r="AY460" s="128" t="s">
        <v>317</v>
      </c>
      <c r="BK460" s="136">
        <f>SUM(BK461:BK481)</f>
        <v>0</v>
      </c>
    </row>
    <row r="461" spans="2:65" s="1" customFormat="1" ht="21.75" customHeight="1">
      <c r="B461" s="32"/>
      <c r="C461" s="139" t="s">
        <v>801</v>
      </c>
      <c r="D461" s="139" t="s">
        <v>319</v>
      </c>
      <c r="E461" s="140" t="s">
        <v>939</v>
      </c>
      <c r="F461" s="141" t="s">
        <v>940</v>
      </c>
      <c r="G461" s="142" t="s">
        <v>236</v>
      </c>
      <c r="H461" s="143">
        <v>13.68</v>
      </c>
      <c r="I461" s="144"/>
      <c r="J461" s="145">
        <f>ROUND(I461*H461,1)</f>
        <v>0</v>
      </c>
      <c r="K461" s="146"/>
      <c r="L461" s="32"/>
      <c r="M461" s="147" t="s">
        <v>1</v>
      </c>
      <c r="N461" s="148" t="s">
        <v>44</v>
      </c>
      <c r="P461" s="149">
        <f>O461*H461</f>
        <v>0</v>
      </c>
      <c r="Q461" s="149">
        <v>0</v>
      </c>
      <c r="R461" s="149">
        <f>Q461*H461</f>
        <v>0</v>
      </c>
      <c r="S461" s="149">
        <v>0</v>
      </c>
      <c r="T461" s="150">
        <f>S461*H461</f>
        <v>0</v>
      </c>
      <c r="AR461" s="151" t="s">
        <v>219</v>
      </c>
      <c r="AT461" s="151" t="s">
        <v>319</v>
      </c>
      <c r="AU461" s="151" t="s">
        <v>88</v>
      </c>
      <c r="AY461" s="17" t="s">
        <v>317</v>
      </c>
      <c r="BE461" s="152">
        <f>IF(N461="základní",J461,0)</f>
        <v>0</v>
      </c>
      <c r="BF461" s="152">
        <f>IF(N461="snížená",J461,0)</f>
        <v>0</v>
      </c>
      <c r="BG461" s="152">
        <f>IF(N461="zákl. přenesená",J461,0)</f>
        <v>0</v>
      </c>
      <c r="BH461" s="152">
        <f>IF(N461="sníž. přenesená",J461,0)</f>
        <v>0</v>
      </c>
      <c r="BI461" s="152">
        <f>IF(N461="nulová",J461,0)</f>
        <v>0</v>
      </c>
      <c r="BJ461" s="17" t="s">
        <v>21</v>
      </c>
      <c r="BK461" s="152">
        <f>ROUND(I461*H461,1)</f>
        <v>0</v>
      </c>
      <c r="BL461" s="17" t="s">
        <v>219</v>
      </c>
      <c r="BM461" s="151" t="s">
        <v>2181</v>
      </c>
    </row>
    <row r="462" spans="2:51" s="12" customFormat="1" ht="11.25">
      <c r="B462" s="153"/>
      <c r="D462" s="154" t="s">
        <v>323</v>
      </c>
      <c r="E462" s="155" t="s">
        <v>1</v>
      </c>
      <c r="F462" s="156" t="s">
        <v>527</v>
      </c>
      <c r="H462" s="155" t="s">
        <v>1</v>
      </c>
      <c r="I462" s="157"/>
      <c r="L462" s="153"/>
      <c r="M462" s="158"/>
      <c r="T462" s="159"/>
      <c r="AT462" s="155" t="s">
        <v>323</v>
      </c>
      <c r="AU462" s="155" t="s">
        <v>88</v>
      </c>
      <c r="AV462" s="12" t="s">
        <v>21</v>
      </c>
      <c r="AW462" s="12" t="s">
        <v>35</v>
      </c>
      <c r="AX462" s="12" t="s">
        <v>79</v>
      </c>
      <c r="AY462" s="155" t="s">
        <v>317</v>
      </c>
    </row>
    <row r="463" spans="2:51" s="12" customFormat="1" ht="11.25">
      <c r="B463" s="153"/>
      <c r="D463" s="154" t="s">
        <v>323</v>
      </c>
      <c r="E463" s="155" t="s">
        <v>1</v>
      </c>
      <c r="F463" s="156" t="s">
        <v>942</v>
      </c>
      <c r="H463" s="155" t="s">
        <v>1</v>
      </c>
      <c r="I463" s="157"/>
      <c r="L463" s="153"/>
      <c r="M463" s="158"/>
      <c r="T463" s="159"/>
      <c r="AT463" s="155" t="s">
        <v>323</v>
      </c>
      <c r="AU463" s="155" t="s">
        <v>88</v>
      </c>
      <c r="AV463" s="12" t="s">
        <v>21</v>
      </c>
      <c r="AW463" s="12" t="s">
        <v>35</v>
      </c>
      <c r="AX463" s="12" t="s">
        <v>79</v>
      </c>
      <c r="AY463" s="155" t="s">
        <v>317</v>
      </c>
    </row>
    <row r="464" spans="2:51" s="13" customFormat="1" ht="11.25">
      <c r="B464" s="160"/>
      <c r="D464" s="154" t="s">
        <v>323</v>
      </c>
      <c r="E464" s="161" t="s">
        <v>1</v>
      </c>
      <c r="F464" s="162" t="s">
        <v>945</v>
      </c>
      <c r="H464" s="163">
        <v>6.84</v>
      </c>
      <c r="I464" s="164"/>
      <c r="L464" s="160"/>
      <c r="M464" s="165"/>
      <c r="T464" s="166"/>
      <c r="AT464" s="161" t="s">
        <v>323</v>
      </c>
      <c r="AU464" s="161" t="s">
        <v>88</v>
      </c>
      <c r="AV464" s="13" t="s">
        <v>88</v>
      </c>
      <c r="AW464" s="13" t="s">
        <v>35</v>
      </c>
      <c r="AX464" s="13" t="s">
        <v>79</v>
      </c>
      <c r="AY464" s="161" t="s">
        <v>317</v>
      </c>
    </row>
    <row r="465" spans="2:51" s="14" customFormat="1" ht="11.25">
      <c r="B465" s="167"/>
      <c r="D465" s="154" t="s">
        <v>323</v>
      </c>
      <c r="E465" s="168" t="s">
        <v>234</v>
      </c>
      <c r="F465" s="169" t="s">
        <v>333</v>
      </c>
      <c r="H465" s="170">
        <v>6.84</v>
      </c>
      <c r="I465" s="171"/>
      <c r="L465" s="167"/>
      <c r="M465" s="172"/>
      <c r="T465" s="173"/>
      <c r="AT465" s="168" t="s">
        <v>323</v>
      </c>
      <c r="AU465" s="168" t="s">
        <v>88</v>
      </c>
      <c r="AV465" s="14" t="s">
        <v>190</v>
      </c>
      <c r="AW465" s="14" t="s">
        <v>35</v>
      </c>
      <c r="AX465" s="14" t="s">
        <v>79</v>
      </c>
      <c r="AY465" s="168" t="s">
        <v>317</v>
      </c>
    </row>
    <row r="466" spans="2:51" s="12" customFormat="1" ht="11.25">
      <c r="B466" s="153"/>
      <c r="D466" s="154" t="s">
        <v>323</v>
      </c>
      <c r="E466" s="155" t="s">
        <v>1</v>
      </c>
      <c r="F466" s="156" t="s">
        <v>552</v>
      </c>
      <c r="H466" s="155" t="s">
        <v>1</v>
      </c>
      <c r="I466" s="157"/>
      <c r="L466" s="153"/>
      <c r="M466" s="158"/>
      <c r="T466" s="159"/>
      <c r="AT466" s="155" t="s">
        <v>323</v>
      </c>
      <c r="AU466" s="155" t="s">
        <v>88</v>
      </c>
      <c r="AV466" s="12" t="s">
        <v>21</v>
      </c>
      <c r="AW466" s="12" t="s">
        <v>35</v>
      </c>
      <c r="AX466" s="12" t="s">
        <v>79</v>
      </c>
      <c r="AY466" s="155" t="s">
        <v>317</v>
      </c>
    </row>
    <row r="467" spans="2:51" s="12" customFormat="1" ht="11.25">
      <c r="B467" s="153"/>
      <c r="D467" s="154" t="s">
        <v>323</v>
      </c>
      <c r="E467" s="155" t="s">
        <v>1</v>
      </c>
      <c r="F467" s="156" t="s">
        <v>942</v>
      </c>
      <c r="H467" s="155" t="s">
        <v>1</v>
      </c>
      <c r="I467" s="157"/>
      <c r="L467" s="153"/>
      <c r="M467" s="158"/>
      <c r="T467" s="159"/>
      <c r="AT467" s="155" t="s">
        <v>323</v>
      </c>
      <c r="AU467" s="155" t="s">
        <v>88</v>
      </c>
      <c r="AV467" s="12" t="s">
        <v>21</v>
      </c>
      <c r="AW467" s="12" t="s">
        <v>35</v>
      </c>
      <c r="AX467" s="12" t="s">
        <v>79</v>
      </c>
      <c r="AY467" s="155" t="s">
        <v>317</v>
      </c>
    </row>
    <row r="468" spans="2:51" s="13" customFormat="1" ht="11.25">
      <c r="B468" s="160"/>
      <c r="D468" s="154" t="s">
        <v>323</v>
      </c>
      <c r="E468" s="161" t="s">
        <v>1</v>
      </c>
      <c r="F468" s="162" t="s">
        <v>234</v>
      </c>
      <c r="H468" s="163">
        <v>6.84</v>
      </c>
      <c r="I468" s="164"/>
      <c r="L468" s="160"/>
      <c r="M468" s="165"/>
      <c r="T468" s="166"/>
      <c r="AT468" s="161" t="s">
        <v>323</v>
      </c>
      <c r="AU468" s="161" t="s">
        <v>88</v>
      </c>
      <c r="AV468" s="13" t="s">
        <v>88</v>
      </c>
      <c r="AW468" s="13" t="s">
        <v>35</v>
      </c>
      <c r="AX468" s="13" t="s">
        <v>79</v>
      </c>
      <c r="AY468" s="161" t="s">
        <v>317</v>
      </c>
    </row>
    <row r="469" spans="2:51" s="14" customFormat="1" ht="11.25">
      <c r="B469" s="167"/>
      <c r="D469" s="154" t="s">
        <v>323</v>
      </c>
      <c r="E469" s="168" t="s">
        <v>238</v>
      </c>
      <c r="F469" s="169" t="s">
        <v>333</v>
      </c>
      <c r="H469" s="170">
        <v>6.84</v>
      </c>
      <c r="I469" s="171"/>
      <c r="L469" s="167"/>
      <c r="M469" s="172"/>
      <c r="T469" s="173"/>
      <c r="AT469" s="168" t="s">
        <v>323</v>
      </c>
      <c r="AU469" s="168" t="s">
        <v>88</v>
      </c>
      <c r="AV469" s="14" t="s">
        <v>190</v>
      </c>
      <c r="AW469" s="14" t="s">
        <v>35</v>
      </c>
      <c r="AX469" s="14" t="s">
        <v>79</v>
      </c>
      <c r="AY469" s="168" t="s">
        <v>317</v>
      </c>
    </row>
    <row r="470" spans="2:51" s="15" customFormat="1" ht="11.25">
      <c r="B470" s="174"/>
      <c r="D470" s="154" t="s">
        <v>323</v>
      </c>
      <c r="E470" s="175" t="s">
        <v>1</v>
      </c>
      <c r="F470" s="176" t="s">
        <v>334</v>
      </c>
      <c r="H470" s="177">
        <v>13.68</v>
      </c>
      <c r="I470" s="178"/>
      <c r="L470" s="174"/>
      <c r="M470" s="179"/>
      <c r="T470" s="180"/>
      <c r="AT470" s="175" t="s">
        <v>323</v>
      </c>
      <c r="AU470" s="175" t="s">
        <v>88</v>
      </c>
      <c r="AV470" s="15" t="s">
        <v>219</v>
      </c>
      <c r="AW470" s="15" t="s">
        <v>35</v>
      </c>
      <c r="AX470" s="15" t="s">
        <v>21</v>
      </c>
      <c r="AY470" s="175" t="s">
        <v>317</v>
      </c>
    </row>
    <row r="471" spans="2:65" s="1" customFormat="1" ht="24.2" customHeight="1">
      <c r="B471" s="32"/>
      <c r="C471" s="139" t="s">
        <v>808</v>
      </c>
      <c r="D471" s="139" t="s">
        <v>319</v>
      </c>
      <c r="E471" s="140" t="s">
        <v>957</v>
      </c>
      <c r="F471" s="141" t="s">
        <v>958</v>
      </c>
      <c r="G471" s="142" t="s">
        <v>236</v>
      </c>
      <c r="H471" s="143">
        <v>95.76</v>
      </c>
      <c r="I471" s="144"/>
      <c r="J471" s="145">
        <f>ROUND(I471*H471,1)</f>
        <v>0</v>
      </c>
      <c r="K471" s="146"/>
      <c r="L471" s="32"/>
      <c r="M471" s="147" t="s">
        <v>1</v>
      </c>
      <c r="N471" s="148" t="s">
        <v>44</v>
      </c>
      <c r="P471" s="149">
        <f>O471*H471</f>
        <v>0</v>
      </c>
      <c r="Q471" s="149">
        <v>0</v>
      </c>
      <c r="R471" s="149">
        <f>Q471*H471</f>
        <v>0</v>
      </c>
      <c r="S471" s="149">
        <v>0</v>
      </c>
      <c r="T471" s="150">
        <f>S471*H471</f>
        <v>0</v>
      </c>
      <c r="AR471" s="151" t="s">
        <v>219</v>
      </c>
      <c r="AT471" s="151" t="s">
        <v>319</v>
      </c>
      <c r="AU471" s="151" t="s">
        <v>88</v>
      </c>
      <c r="AY471" s="17" t="s">
        <v>317</v>
      </c>
      <c r="BE471" s="152">
        <f>IF(N471="základní",J471,0)</f>
        <v>0</v>
      </c>
      <c r="BF471" s="152">
        <f>IF(N471="snížená",J471,0)</f>
        <v>0</v>
      </c>
      <c r="BG471" s="152">
        <f>IF(N471="zákl. přenesená",J471,0)</f>
        <v>0</v>
      </c>
      <c r="BH471" s="152">
        <f>IF(N471="sníž. přenesená",J471,0)</f>
        <v>0</v>
      </c>
      <c r="BI471" s="152">
        <f>IF(N471="nulová",J471,0)</f>
        <v>0</v>
      </c>
      <c r="BJ471" s="17" t="s">
        <v>21</v>
      </c>
      <c r="BK471" s="152">
        <f>ROUND(I471*H471,1)</f>
        <v>0</v>
      </c>
      <c r="BL471" s="17" t="s">
        <v>219</v>
      </c>
      <c r="BM471" s="151" t="s">
        <v>2182</v>
      </c>
    </row>
    <row r="472" spans="2:51" s="12" customFormat="1" ht="11.25">
      <c r="B472" s="153"/>
      <c r="D472" s="154" t="s">
        <v>323</v>
      </c>
      <c r="E472" s="155" t="s">
        <v>1</v>
      </c>
      <c r="F472" s="156" t="s">
        <v>942</v>
      </c>
      <c r="H472" s="155" t="s">
        <v>1</v>
      </c>
      <c r="I472" s="157"/>
      <c r="L472" s="153"/>
      <c r="M472" s="158"/>
      <c r="T472" s="159"/>
      <c r="AT472" s="155" t="s">
        <v>323</v>
      </c>
      <c r="AU472" s="155" t="s">
        <v>88</v>
      </c>
      <c r="AV472" s="12" t="s">
        <v>21</v>
      </c>
      <c r="AW472" s="12" t="s">
        <v>35</v>
      </c>
      <c r="AX472" s="12" t="s">
        <v>79</v>
      </c>
      <c r="AY472" s="155" t="s">
        <v>317</v>
      </c>
    </row>
    <row r="473" spans="2:51" s="13" customFormat="1" ht="11.25">
      <c r="B473" s="160"/>
      <c r="D473" s="154" t="s">
        <v>323</v>
      </c>
      <c r="E473" s="161" t="s">
        <v>1</v>
      </c>
      <c r="F473" s="162" t="s">
        <v>960</v>
      </c>
      <c r="H473" s="163">
        <v>95.76</v>
      </c>
      <c r="I473" s="164"/>
      <c r="L473" s="160"/>
      <c r="M473" s="165"/>
      <c r="T473" s="166"/>
      <c r="AT473" s="161" t="s">
        <v>323</v>
      </c>
      <c r="AU473" s="161" t="s">
        <v>88</v>
      </c>
      <c r="AV473" s="13" t="s">
        <v>88</v>
      </c>
      <c r="AW473" s="13" t="s">
        <v>35</v>
      </c>
      <c r="AX473" s="13" t="s">
        <v>79</v>
      </c>
      <c r="AY473" s="161" t="s">
        <v>317</v>
      </c>
    </row>
    <row r="474" spans="2:51" s="15" customFormat="1" ht="11.25">
      <c r="B474" s="174"/>
      <c r="D474" s="154" t="s">
        <v>323</v>
      </c>
      <c r="E474" s="175" t="s">
        <v>1</v>
      </c>
      <c r="F474" s="176" t="s">
        <v>334</v>
      </c>
      <c r="H474" s="177">
        <v>95.76</v>
      </c>
      <c r="I474" s="178"/>
      <c r="L474" s="174"/>
      <c r="M474" s="179"/>
      <c r="T474" s="180"/>
      <c r="AT474" s="175" t="s">
        <v>323</v>
      </c>
      <c r="AU474" s="175" t="s">
        <v>88</v>
      </c>
      <c r="AV474" s="15" t="s">
        <v>219</v>
      </c>
      <c r="AW474" s="15" t="s">
        <v>35</v>
      </c>
      <c r="AX474" s="15" t="s">
        <v>21</v>
      </c>
      <c r="AY474" s="175" t="s">
        <v>317</v>
      </c>
    </row>
    <row r="475" spans="2:65" s="1" customFormat="1" ht="24.2" customHeight="1">
      <c r="B475" s="32"/>
      <c r="C475" s="139" t="s">
        <v>813</v>
      </c>
      <c r="D475" s="139" t="s">
        <v>319</v>
      </c>
      <c r="E475" s="140" t="s">
        <v>978</v>
      </c>
      <c r="F475" s="141" t="s">
        <v>979</v>
      </c>
      <c r="G475" s="142" t="s">
        <v>236</v>
      </c>
      <c r="H475" s="143">
        <v>6.84</v>
      </c>
      <c r="I475" s="144"/>
      <c r="J475" s="145">
        <f>ROUND(I475*H475,1)</f>
        <v>0</v>
      </c>
      <c r="K475" s="146"/>
      <c r="L475" s="32"/>
      <c r="M475" s="147" t="s">
        <v>1</v>
      </c>
      <c r="N475" s="148" t="s">
        <v>44</v>
      </c>
      <c r="P475" s="149">
        <f>O475*H475</f>
        <v>0</v>
      </c>
      <c r="Q475" s="149">
        <v>0</v>
      </c>
      <c r="R475" s="149">
        <f>Q475*H475</f>
        <v>0</v>
      </c>
      <c r="S475" s="149">
        <v>0</v>
      </c>
      <c r="T475" s="150">
        <f>S475*H475</f>
        <v>0</v>
      </c>
      <c r="AR475" s="151" t="s">
        <v>219</v>
      </c>
      <c r="AT475" s="151" t="s">
        <v>319</v>
      </c>
      <c r="AU475" s="151" t="s">
        <v>88</v>
      </c>
      <c r="AY475" s="17" t="s">
        <v>317</v>
      </c>
      <c r="BE475" s="152">
        <f>IF(N475="základní",J475,0)</f>
        <v>0</v>
      </c>
      <c r="BF475" s="152">
        <f>IF(N475="snížená",J475,0)</f>
        <v>0</v>
      </c>
      <c r="BG475" s="152">
        <f>IF(N475="zákl. přenesená",J475,0)</f>
        <v>0</v>
      </c>
      <c r="BH475" s="152">
        <f>IF(N475="sníž. přenesená",J475,0)</f>
        <v>0</v>
      </c>
      <c r="BI475" s="152">
        <f>IF(N475="nulová",J475,0)</f>
        <v>0</v>
      </c>
      <c r="BJ475" s="17" t="s">
        <v>21</v>
      </c>
      <c r="BK475" s="152">
        <f>ROUND(I475*H475,1)</f>
        <v>0</v>
      </c>
      <c r="BL475" s="17" t="s">
        <v>219</v>
      </c>
      <c r="BM475" s="151" t="s">
        <v>2183</v>
      </c>
    </row>
    <row r="476" spans="2:51" s="12" customFormat="1" ht="11.25">
      <c r="B476" s="153"/>
      <c r="D476" s="154" t="s">
        <v>323</v>
      </c>
      <c r="E476" s="155" t="s">
        <v>1</v>
      </c>
      <c r="F476" s="156" t="s">
        <v>942</v>
      </c>
      <c r="H476" s="155" t="s">
        <v>1</v>
      </c>
      <c r="I476" s="157"/>
      <c r="L476" s="153"/>
      <c r="M476" s="158"/>
      <c r="T476" s="159"/>
      <c r="AT476" s="155" t="s">
        <v>323</v>
      </c>
      <c r="AU476" s="155" t="s">
        <v>88</v>
      </c>
      <c r="AV476" s="12" t="s">
        <v>21</v>
      </c>
      <c r="AW476" s="12" t="s">
        <v>35</v>
      </c>
      <c r="AX476" s="12" t="s">
        <v>79</v>
      </c>
      <c r="AY476" s="155" t="s">
        <v>317</v>
      </c>
    </row>
    <row r="477" spans="2:51" s="13" customFormat="1" ht="11.25">
      <c r="B477" s="160"/>
      <c r="D477" s="154" t="s">
        <v>323</v>
      </c>
      <c r="E477" s="161" t="s">
        <v>1</v>
      </c>
      <c r="F477" s="162" t="s">
        <v>238</v>
      </c>
      <c r="H477" s="163">
        <v>6.84</v>
      </c>
      <c r="I477" s="164"/>
      <c r="L477" s="160"/>
      <c r="M477" s="165"/>
      <c r="T477" s="166"/>
      <c r="AT477" s="161" t="s">
        <v>323</v>
      </c>
      <c r="AU477" s="161" t="s">
        <v>88</v>
      </c>
      <c r="AV477" s="13" t="s">
        <v>88</v>
      </c>
      <c r="AW477" s="13" t="s">
        <v>35</v>
      </c>
      <c r="AX477" s="13" t="s">
        <v>79</v>
      </c>
      <c r="AY477" s="161" t="s">
        <v>317</v>
      </c>
    </row>
    <row r="478" spans="2:51" s="15" customFormat="1" ht="11.25">
      <c r="B478" s="174"/>
      <c r="D478" s="154" t="s">
        <v>323</v>
      </c>
      <c r="E478" s="175" t="s">
        <v>1</v>
      </c>
      <c r="F478" s="176" t="s">
        <v>334</v>
      </c>
      <c r="H478" s="177">
        <v>6.84</v>
      </c>
      <c r="I478" s="178"/>
      <c r="L478" s="174"/>
      <c r="M478" s="179"/>
      <c r="T478" s="180"/>
      <c r="AT478" s="175" t="s">
        <v>323</v>
      </c>
      <c r="AU478" s="175" t="s">
        <v>88</v>
      </c>
      <c r="AV478" s="15" t="s">
        <v>219</v>
      </c>
      <c r="AW478" s="15" t="s">
        <v>35</v>
      </c>
      <c r="AX478" s="15" t="s">
        <v>21</v>
      </c>
      <c r="AY478" s="175" t="s">
        <v>317</v>
      </c>
    </row>
    <row r="479" spans="2:65" s="1" customFormat="1" ht="44.25" customHeight="1">
      <c r="B479" s="32"/>
      <c r="C479" s="139" t="s">
        <v>817</v>
      </c>
      <c r="D479" s="139" t="s">
        <v>319</v>
      </c>
      <c r="E479" s="140" t="s">
        <v>986</v>
      </c>
      <c r="F479" s="141" t="s">
        <v>987</v>
      </c>
      <c r="G479" s="142" t="s">
        <v>236</v>
      </c>
      <c r="H479" s="143">
        <v>6.84</v>
      </c>
      <c r="I479" s="144"/>
      <c r="J479" s="145">
        <f>ROUND(I479*H479,1)</f>
        <v>0</v>
      </c>
      <c r="K479" s="146"/>
      <c r="L479" s="32"/>
      <c r="M479" s="147" t="s">
        <v>1</v>
      </c>
      <c r="N479" s="148" t="s">
        <v>44</v>
      </c>
      <c r="P479" s="149">
        <f>O479*H479</f>
        <v>0</v>
      </c>
      <c r="Q479" s="149">
        <v>0</v>
      </c>
      <c r="R479" s="149">
        <f>Q479*H479</f>
        <v>0</v>
      </c>
      <c r="S479" s="149">
        <v>0</v>
      </c>
      <c r="T479" s="150">
        <f>S479*H479</f>
        <v>0</v>
      </c>
      <c r="AR479" s="151" t="s">
        <v>219</v>
      </c>
      <c r="AT479" s="151" t="s">
        <v>319</v>
      </c>
      <c r="AU479" s="151" t="s">
        <v>88</v>
      </c>
      <c r="AY479" s="17" t="s">
        <v>317</v>
      </c>
      <c r="BE479" s="152">
        <f>IF(N479="základní",J479,0)</f>
        <v>0</v>
      </c>
      <c r="BF479" s="152">
        <f>IF(N479="snížená",J479,0)</f>
        <v>0</v>
      </c>
      <c r="BG479" s="152">
        <f>IF(N479="zákl. přenesená",J479,0)</f>
        <v>0</v>
      </c>
      <c r="BH479" s="152">
        <f>IF(N479="sníž. přenesená",J479,0)</f>
        <v>0</v>
      </c>
      <c r="BI479" s="152">
        <f>IF(N479="nulová",J479,0)</f>
        <v>0</v>
      </c>
      <c r="BJ479" s="17" t="s">
        <v>21</v>
      </c>
      <c r="BK479" s="152">
        <f>ROUND(I479*H479,1)</f>
        <v>0</v>
      </c>
      <c r="BL479" s="17" t="s">
        <v>219</v>
      </c>
      <c r="BM479" s="151" t="s">
        <v>2184</v>
      </c>
    </row>
    <row r="480" spans="2:51" s="13" customFormat="1" ht="11.25">
      <c r="B480" s="160"/>
      <c r="D480" s="154" t="s">
        <v>323</v>
      </c>
      <c r="E480" s="161" t="s">
        <v>1</v>
      </c>
      <c r="F480" s="162" t="s">
        <v>238</v>
      </c>
      <c r="H480" s="163">
        <v>6.84</v>
      </c>
      <c r="I480" s="164"/>
      <c r="L480" s="160"/>
      <c r="M480" s="165"/>
      <c r="T480" s="166"/>
      <c r="AT480" s="161" t="s">
        <v>323</v>
      </c>
      <c r="AU480" s="161" t="s">
        <v>88</v>
      </c>
      <c r="AV480" s="13" t="s">
        <v>88</v>
      </c>
      <c r="AW480" s="13" t="s">
        <v>35</v>
      </c>
      <c r="AX480" s="13" t="s">
        <v>79</v>
      </c>
      <c r="AY480" s="161" t="s">
        <v>317</v>
      </c>
    </row>
    <row r="481" spans="2:51" s="15" customFormat="1" ht="11.25">
      <c r="B481" s="174"/>
      <c r="D481" s="154" t="s">
        <v>323</v>
      </c>
      <c r="E481" s="175" t="s">
        <v>1</v>
      </c>
      <c r="F481" s="176" t="s">
        <v>334</v>
      </c>
      <c r="H481" s="177">
        <v>6.84</v>
      </c>
      <c r="I481" s="178"/>
      <c r="L481" s="174"/>
      <c r="M481" s="179"/>
      <c r="T481" s="180"/>
      <c r="AT481" s="175" t="s">
        <v>323</v>
      </c>
      <c r="AU481" s="175" t="s">
        <v>88</v>
      </c>
      <c r="AV481" s="15" t="s">
        <v>219</v>
      </c>
      <c r="AW481" s="15" t="s">
        <v>35</v>
      </c>
      <c r="AX481" s="15" t="s">
        <v>21</v>
      </c>
      <c r="AY481" s="175" t="s">
        <v>317</v>
      </c>
    </row>
    <row r="482" spans="2:63" s="11" customFormat="1" ht="22.9" customHeight="1">
      <c r="B482" s="127"/>
      <c r="D482" s="128" t="s">
        <v>78</v>
      </c>
      <c r="E482" s="137" t="s">
        <v>989</v>
      </c>
      <c r="F482" s="137" t="s">
        <v>990</v>
      </c>
      <c r="I482" s="130"/>
      <c r="J482" s="138">
        <f>BK482</f>
        <v>0</v>
      </c>
      <c r="L482" s="127"/>
      <c r="M482" s="132"/>
      <c r="P482" s="133">
        <f>P483</f>
        <v>0</v>
      </c>
      <c r="R482" s="133">
        <f>R483</f>
        <v>0</v>
      </c>
      <c r="T482" s="134">
        <f>T483</f>
        <v>0</v>
      </c>
      <c r="AR482" s="128" t="s">
        <v>21</v>
      </c>
      <c r="AT482" s="135" t="s">
        <v>78</v>
      </c>
      <c r="AU482" s="135" t="s">
        <v>21</v>
      </c>
      <c r="AY482" s="128" t="s">
        <v>317</v>
      </c>
      <c r="BK482" s="136">
        <f>BK483</f>
        <v>0</v>
      </c>
    </row>
    <row r="483" spans="2:65" s="1" customFormat="1" ht="24.2" customHeight="1">
      <c r="B483" s="32"/>
      <c r="C483" s="139" t="s">
        <v>821</v>
      </c>
      <c r="D483" s="139" t="s">
        <v>319</v>
      </c>
      <c r="E483" s="140" t="s">
        <v>2185</v>
      </c>
      <c r="F483" s="141" t="s">
        <v>2186</v>
      </c>
      <c r="G483" s="142" t="s">
        <v>236</v>
      </c>
      <c r="H483" s="143">
        <v>77.456</v>
      </c>
      <c r="I483" s="144"/>
      <c r="J483" s="145">
        <f>ROUND(I483*H483,1)</f>
        <v>0</v>
      </c>
      <c r="K483" s="146"/>
      <c r="L483" s="32"/>
      <c r="M483" s="147" t="s">
        <v>1</v>
      </c>
      <c r="N483" s="148" t="s">
        <v>44</v>
      </c>
      <c r="P483" s="149">
        <f>O483*H483</f>
        <v>0</v>
      </c>
      <c r="Q483" s="149">
        <v>0</v>
      </c>
      <c r="R483" s="149">
        <f>Q483*H483</f>
        <v>0</v>
      </c>
      <c r="S483" s="149">
        <v>0</v>
      </c>
      <c r="T483" s="150">
        <f>S483*H483</f>
        <v>0</v>
      </c>
      <c r="AR483" s="151" t="s">
        <v>219</v>
      </c>
      <c r="AT483" s="151" t="s">
        <v>319</v>
      </c>
      <c r="AU483" s="151" t="s">
        <v>88</v>
      </c>
      <c r="AY483" s="17" t="s">
        <v>317</v>
      </c>
      <c r="BE483" s="152">
        <f>IF(N483="základní",J483,0)</f>
        <v>0</v>
      </c>
      <c r="BF483" s="152">
        <f>IF(N483="snížená",J483,0)</f>
        <v>0</v>
      </c>
      <c r="BG483" s="152">
        <f>IF(N483="zákl. přenesená",J483,0)</f>
        <v>0</v>
      </c>
      <c r="BH483" s="152">
        <f>IF(N483="sníž. přenesená",J483,0)</f>
        <v>0</v>
      </c>
      <c r="BI483" s="152">
        <f>IF(N483="nulová",J483,0)</f>
        <v>0</v>
      </c>
      <c r="BJ483" s="17" t="s">
        <v>21</v>
      </c>
      <c r="BK483" s="152">
        <f>ROUND(I483*H483,1)</f>
        <v>0</v>
      </c>
      <c r="BL483" s="17" t="s">
        <v>219</v>
      </c>
      <c r="BM483" s="151" t="s">
        <v>2187</v>
      </c>
    </row>
    <row r="484" spans="2:63" s="11" customFormat="1" ht="25.9" customHeight="1">
      <c r="B484" s="127"/>
      <c r="D484" s="128" t="s">
        <v>78</v>
      </c>
      <c r="E484" s="129" t="s">
        <v>2188</v>
      </c>
      <c r="F484" s="129" t="s">
        <v>2189</v>
      </c>
      <c r="I484" s="130"/>
      <c r="J484" s="131">
        <f>BK484</f>
        <v>0</v>
      </c>
      <c r="L484" s="127"/>
      <c r="M484" s="132"/>
      <c r="P484" s="133">
        <f>P485</f>
        <v>0</v>
      </c>
      <c r="R484" s="133">
        <f>R485</f>
        <v>0.08608167</v>
      </c>
      <c r="T484" s="134">
        <f>T485</f>
        <v>0</v>
      </c>
      <c r="AR484" s="128" t="s">
        <v>88</v>
      </c>
      <c r="AT484" s="135" t="s">
        <v>78</v>
      </c>
      <c r="AU484" s="135" t="s">
        <v>79</v>
      </c>
      <c r="AY484" s="128" t="s">
        <v>317</v>
      </c>
      <c r="BK484" s="136">
        <f>BK485</f>
        <v>0</v>
      </c>
    </row>
    <row r="485" spans="2:63" s="11" customFormat="1" ht="22.9" customHeight="1">
      <c r="B485" s="127"/>
      <c r="D485" s="128" t="s">
        <v>78</v>
      </c>
      <c r="E485" s="137" t="s">
        <v>2190</v>
      </c>
      <c r="F485" s="137" t="s">
        <v>2191</v>
      </c>
      <c r="I485" s="130"/>
      <c r="J485" s="138">
        <f>BK485</f>
        <v>0</v>
      </c>
      <c r="L485" s="127"/>
      <c r="M485" s="132"/>
      <c r="P485" s="133">
        <f>SUM(P486:P502)</f>
        <v>0</v>
      </c>
      <c r="R485" s="133">
        <f>SUM(R486:R502)</f>
        <v>0.08608167</v>
      </c>
      <c r="T485" s="134">
        <f>SUM(T486:T502)</f>
        <v>0</v>
      </c>
      <c r="AR485" s="128" t="s">
        <v>88</v>
      </c>
      <c r="AT485" s="135" t="s">
        <v>78</v>
      </c>
      <c r="AU485" s="135" t="s">
        <v>21</v>
      </c>
      <c r="AY485" s="128" t="s">
        <v>317</v>
      </c>
      <c r="BK485" s="136">
        <f>SUM(BK486:BK502)</f>
        <v>0</v>
      </c>
    </row>
    <row r="486" spans="2:65" s="1" customFormat="1" ht="37.9" customHeight="1">
      <c r="B486" s="32"/>
      <c r="C486" s="139" t="s">
        <v>825</v>
      </c>
      <c r="D486" s="139" t="s">
        <v>319</v>
      </c>
      <c r="E486" s="140" t="s">
        <v>2192</v>
      </c>
      <c r="F486" s="141" t="s">
        <v>2193</v>
      </c>
      <c r="G486" s="142" t="s">
        <v>154</v>
      </c>
      <c r="H486" s="143">
        <v>4.269</v>
      </c>
      <c r="I486" s="144"/>
      <c r="J486" s="145">
        <f>ROUND(I486*H486,1)</f>
        <v>0</v>
      </c>
      <c r="K486" s="146"/>
      <c r="L486" s="32"/>
      <c r="M486" s="147" t="s">
        <v>1</v>
      </c>
      <c r="N486" s="148" t="s">
        <v>44</v>
      </c>
      <c r="P486" s="149">
        <f>O486*H486</f>
        <v>0</v>
      </c>
      <c r="Q486" s="149">
        <v>0.00603</v>
      </c>
      <c r="R486" s="149">
        <f>Q486*H486</f>
        <v>0.02574207</v>
      </c>
      <c r="S486" s="149">
        <v>0</v>
      </c>
      <c r="T486" s="150">
        <f>S486*H486</f>
        <v>0</v>
      </c>
      <c r="AR486" s="151" t="s">
        <v>458</v>
      </c>
      <c r="AT486" s="151" t="s">
        <v>319</v>
      </c>
      <c r="AU486" s="151" t="s">
        <v>88</v>
      </c>
      <c r="AY486" s="17" t="s">
        <v>317</v>
      </c>
      <c r="BE486" s="152">
        <f>IF(N486="základní",J486,0)</f>
        <v>0</v>
      </c>
      <c r="BF486" s="152">
        <f>IF(N486="snížená",J486,0)</f>
        <v>0</v>
      </c>
      <c r="BG486" s="152">
        <f>IF(N486="zákl. přenesená",J486,0)</f>
        <v>0</v>
      </c>
      <c r="BH486" s="152">
        <f>IF(N486="sníž. přenesená",J486,0)</f>
        <v>0</v>
      </c>
      <c r="BI486" s="152">
        <f>IF(N486="nulová",J486,0)</f>
        <v>0</v>
      </c>
      <c r="BJ486" s="17" t="s">
        <v>21</v>
      </c>
      <c r="BK486" s="152">
        <f>ROUND(I486*H486,1)</f>
        <v>0</v>
      </c>
      <c r="BL486" s="17" t="s">
        <v>458</v>
      </c>
      <c r="BM486" s="151" t="s">
        <v>2194</v>
      </c>
    </row>
    <row r="487" spans="2:51" s="13" customFormat="1" ht="11.25">
      <c r="B487" s="160"/>
      <c r="D487" s="154" t="s">
        <v>323</v>
      </c>
      <c r="E487" s="161" t="s">
        <v>1</v>
      </c>
      <c r="F487" s="162" t="s">
        <v>2195</v>
      </c>
      <c r="H487" s="163">
        <v>4.909</v>
      </c>
      <c r="I487" s="164"/>
      <c r="L487" s="160"/>
      <c r="M487" s="165"/>
      <c r="T487" s="166"/>
      <c r="AT487" s="161" t="s">
        <v>323</v>
      </c>
      <c r="AU487" s="161" t="s">
        <v>88</v>
      </c>
      <c r="AV487" s="13" t="s">
        <v>88</v>
      </c>
      <c r="AW487" s="13" t="s">
        <v>35</v>
      </c>
      <c r="AX487" s="13" t="s">
        <v>79</v>
      </c>
      <c r="AY487" s="161" t="s">
        <v>317</v>
      </c>
    </row>
    <row r="488" spans="2:51" s="13" customFormat="1" ht="11.25">
      <c r="B488" s="160"/>
      <c r="D488" s="154" t="s">
        <v>323</v>
      </c>
      <c r="E488" s="161" t="s">
        <v>1</v>
      </c>
      <c r="F488" s="162" t="s">
        <v>2196</v>
      </c>
      <c r="H488" s="163">
        <v>-0.64</v>
      </c>
      <c r="I488" s="164"/>
      <c r="L488" s="160"/>
      <c r="M488" s="165"/>
      <c r="T488" s="166"/>
      <c r="AT488" s="161" t="s">
        <v>323</v>
      </c>
      <c r="AU488" s="161" t="s">
        <v>88</v>
      </c>
      <c r="AV488" s="13" t="s">
        <v>88</v>
      </c>
      <c r="AW488" s="13" t="s">
        <v>35</v>
      </c>
      <c r="AX488" s="13" t="s">
        <v>79</v>
      </c>
      <c r="AY488" s="161" t="s">
        <v>317</v>
      </c>
    </row>
    <row r="489" spans="2:51" s="15" customFormat="1" ht="11.25">
      <c r="B489" s="174"/>
      <c r="D489" s="154" t="s">
        <v>323</v>
      </c>
      <c r="E489" s="175" t="s">
        <v>1913</v>
      </c>
      <c r="F489" s="176" t="s">
        <v>334</v>
      </c>
      <c r="H489" s="177">
        <v>4.269</v>
      </c>
      <c r="I489" s="178"/>
      <c r="L489" s="174"/>
      <c r="M489" s="179"/>
      <c r="T489" s="180"/>
      <c r="AT489" s="175" t="s">
        <v>323</v>
      </c>
      <c r="AU489" s="175" t="s">
        <v>88</v>
      </c>
      <c r="AV489" s="15" t="s">
        <v>219</v>
      </c>
      <c r="AW489" s="15" t="s">
        <v>35</v>
      </c>
      <c r="AX489" s="15" t="s">
        <v>21</v>
      </c>
      <c r="AY489" s="175" t="s">
        <v>317</v>
      </c>
    </row>
    <row r="490" spans="2:65" s="1" customFormat="1" ht="24.2" customHeight="1">
      <c r="B490" s="32"/>
      <c r="C490" s="181" t="s">
        <v>829</v>
      </c>
      <c r="D490" s="181" t="s">
        <v>574</v>
      </c>
      <c r="E490" s="182" t="s">
        <v>2197</v>
      </c>
      <c r="F490" s="183" t="s">
        <v>2198</v>
      </c>
      <c r="G490" s="184" t="s">
        <v>154</v>
      </c>
      <c r="H490" s="185">
        <v>5.123</v>
      </c>
      <c r="I490" s="186"/>
      <c r="J490" s="187">
        <f>ROUND(I490*H490,1)</f>
        <v>0</v>
      </c>
      <c r="K490" s="188"/>
      <c r="L490" s="189"/>
      <c r="M490" s="190" t="s">
        <v>1</v>
      </c>
      <c r="N490" s="191" t="s">
        <v>44</v>
      </c>
      <c r="P490" s="149">
        <f>O490*H490</f>
        <v>0</v>
      </c>
      <c r="Q490" s="149">
        <v>0.0012</v>
      </c>
      <c r="R490" s="149">
        <f>Q490*H490</f>
        <v>0.0061476</v>
      </c>
      <c r="S490" s="149">
        <v>0</v>
      </c>
      <c r="T490" s="150">
        <f>S490*H490</f>
        <v>0</v>
      </c>
      <c r="AR490" s="151" t="s">
        <v>579</v>
      </c>
      <c r="AT490" s="151" t="s">
        <v>574</v>
      </c>
      <c r="AU490" s="151" t="s">
        <v>88</v>
      </c>
      <c r="AY490" s="17" t="s">
        <v>317</v>
      </c>
      <c r="BE490" s="152">
        <f>IF(N490="základní",J490,0)</f>
        <v>0</v>
      </c>
      <c r="BF490" s="152">
        <f>IF(N490="snížená",J490,0)</f>
        <v>0</v>
      </c>
      <c r="BG490" s="152">
        <f>IF(N490="zákl. přenesená",J490,0)</f>
        <v>0</v>
      </c>
      <c r="BH490" s="152">
        <f>IF(N490="sníž. přenesená",J490,0)</f>
        <v>0</v>
      </c>
      <c r="BI490" s="152">
        <f>IF(N490="nulová",J490,0)</f>
        <v>0</v>
      </c>
      <c r="BJ490" s="17" t="s">
        <v>21</v>
      </c>
      <c r="BK490" s="152">
        <f>ROUND(I490*H490,1)</f>
        <v>0</v>
      </c>
      <c r="BL490" s="17" t="s">
        <v>458</v>
      </c>
      <c r="BM490" s="151" t="s">
        <v>2199</v>
      </c>
    </row>
    <row r="491" spans="2:51" s="13" customFormat="1" ht="11.25">
      <c r="B491" s="160"/>
      <c r="D491" s="154" t="s">
        <v>323</v>
      </c>
      <c r="E491" s="161" t="s">
        <v>1</v>
      </c>
      <c r="F491" s="162" t="s">
        <v>2200</v>
      </c>
      <c r="H491" s="163">
        <v>5.123</v>
      </c>
      <c r="I491" s="164"/>
      <c r="L491" s="160"/>
      <c r="M491" s="165"/>
      <c r="T491" s="166"/>
      <c r="AT491" s="161" t="s">
        <v>323</v>
      </c>
      <c r="AU491" s="161" t="s">
        <v>88</v>
      </c>
      <c r="AV491" s="13" t="s">
        <v>88</v>
      </c>
      <c r="AW491" s="13" t="s">
        <v>35</v>
      </c>
      <c r="AX491" s="13" t="s">
        <v>79</v>
      </c>
      <c r="AY491" s="161" t="s">
        <v>317</v>
      </c>
    </row>
    <row r="492" spans="2:51" s="15" customFormat="1" ht="11.25">
      <c r="B492" s="174"/>
      <c r="D492" s="154" t="s">
        <v>323</v>
      </c>
      <c r="E492" s="175" t="s">
        <v>1</v>
      </c>
      <c r="F492" s="176" t="s">
        <v>334</v>
      </c>
      <c r="H492" s="177">
        <v>5.123</v>
      </c>
      <c r="I492" s="178"/>
      <c r="L492" s="174"/>
      <c r="M492" s="179"/>
      <c r="T492" s="180"/>
      <c r="AT492" s="175" t="s">
        <v>323</v>
      </c>
      <c r="AU492" s="175" t="s">
        <v>88</v>
      </c>
      <c r="AV492" s="15" t="s">
        <v>219</v>
      </c>
      <c r="AW492" s="15" t="s">
        <v>35</v>
      </c>
      <c r="AX492" s="15" t="s">
        <v>21</v>
      </c>
      <c r="AY492" s="175" t="s">
        <v>317</v>
      </c>
    </row>
    <row r="493" spans="2:65" s="1" customFormat="1" ht="24.2" customHeight="1">
      <c r="B493" s="32"/>
      <c r="C493" s="139" t="s">
        <v>833</v>
      </c>
      <c r="D493" s="139" t="s">
        <v>319</v>
      </c>
      <c r="E493" s="140" t="s">
        <v>2201</v>
      </c>
      <c r="F493" s="141" t="s">
        <v>2202</v>
      </c>
      <c r="G493" s="142" t="s">
        <v>154</v>
      </c>
      <c r="H493" s="143">
        <v>9.6</v>
      </c>
      <c r="I493" s="144"/>
      <c r="J493" s="145">
        <f>ROUND(I493*H493,1)</f>
        <v>0</v>
      </c>
      <c r="K493" s="146"/>
      <c r="L493" s="32"/>
      <c r="M493" s="147" t="s">
        <v>1</v>
      </c>
      <c r="N493" s="148" t="s">
        <v>44</v>
      </c>
      <c r="P493" s="149">
        <f>O493*H493</f>
        <v>0</v>
      </c>
      <c r="Q493" s="149">
        <v>0.003</v>
      </c>
      <c r="R493" s="149">
        <f>Q493*H493</f>
        <v>0.0288</v>
      </c>
      <c r="S493" s="149">
        <v>0</v>
      </c>
      <c r="T493" s="150">
        <f>S493*H493</f>
        <v>0</v>
      </c>
      <c r="AR493" s="151" t="s">
        <v>458</v>
      </c>
      <c r="AT493" s="151" t="s">
        <v>319</v>
      </c>
      <c r="AU493" s="151" t="s">
        <v>88</v>
      </c>
      <c r="AY493" s="17" t="s">
        <v>317</v>
      </c>
      <c r="BE493" s="152">
        <f>IF(N493="základní",J493,0)</f>
        <v>0</v>
      </c>
      <c r="BF493" s="152">
        <f>IF(N493="snížená",J493,0)</f>
        <v>0</v>
      </c>
      <c r="BG493" s="152">
        <f>IF(N493="zákl. přenesená",J493,0)</f>
        <v>0</v>
      </c>
      <c r="BH493" s="152">
        <f>IF(N493="sníž. přenesená",J493,0)</f>
        <v>0</v>
      </c>
      <c r="BI493" s="152">
        <f>IF(N493="nulová",J493,0)</f>
        <v>0</v>
      </c>
      <c r="BJ493" s="17" t="s">
        <v>21</v>
      </c>
      <c r="BK493" s="152">
        <f>ROUND(I493*H493,1)</f>
        <v>0</v>
      </c>
      <c r="BL493" s="17" t="s">
        <v>458</v>
      </c>
      <c r="BM493" s="151" t="s">
        <v>2203</v>
      </c>
    </row>
    <row r="494" spans="2:51" s="12" customFormat="1" ht="11.25">
      <c r="B494" s="153"/>
      <c r="D494" s="154" t="s">
        <v>323</v>
      </c>
      <c r="E494" s="155" t="s">
        <v>1</v>
      </c>
      <c r="F494" s="156" t="s">
        <v>2204</v>
      </c>
      <c r="H494" s="155" t="s">
        <v>1</v>
      </c>
      <c r="I494" s="157"/>
      <c r="L494" s="153"/>
      <c r="M494" s="158"/>
      <c r="T494" s="159"/>
      <c r="AT494" s="155" t="s">
        <v>323</v>
      </c>
      <c r="AU494" s="155" t="s">
        <v>88</v>
      </c>
      <c r="AV494" s="12" t="s">
        <v>21</v>
      </c>
      <c r="AW494" s="12" t="s">
        <v>35</v>
      </c>
      <c r="AX494" s="12" t="s">
        <v>79</v>
      </c>
      <c r="AY494" s="155" t="s">
        <v>317</v>
      </c>
    </row>
    <row r="495" spans="2:51" s="13" customFormat="1" ht="11.25">
      <c r="B495" s="160"/>
      <c r="D495" s="154" t="s">
        <v>323</v>
      </c>
      <c r="E495" s="161" t="s">
        <v>1</v>
      </c>
      <c r="F495" s="162" t="s">
        <v>2205</v>
      </c>
      <c r="H495" s="163">
        <v>1.6</v>
      </c>
      <c r="I495" s="164"/>
      <c r="L495" s="160"/>
      <c r="M495" s="165"/>
      <c r="T495" s="166"/>
      <c r="AT495" s="161" t="s">
        <v>323</v>
      </c>
      <c r="AU495" s="161" t="s">
        <v>88</v>
      </c>
      <c r="AV495" s="13" t="s">
        <v>88</v>
      </c>
      <c r="AW495" s="13" t="s">
        <v>35</v>
      </c>
      <c r="AX495" s="13" t="s">
        <v>79</v>
      </c>
      <c r="AY495" s="161" t="s">
        <v>317</v>
      </c>
    </row>
    <row r="496" spans="2:51" s="12" customFormat="1" ht="11.25">
      <c r="B496" s="153"/>
      <c r="D496" s="154" t="s">
        <v>323</v>
      </c>
      <c r="E496" s="155" t="s">
        <v>1</v>
      </c>
      <c r="F496" s="156" t="s">
        <v>2206</v>
      </c>
      <c r="H496" s="155" t="s">
        <v>1</v>
      </c>
      <c r="I496" s="157"/>
      <c r="L496" s="153"/>
      <c r="M496" s="158"/>
      <c r="T496" s="159"/>
      <c r="AT496" s="155" t="s">
        <v>323</v>
      </c>
      <c r="AU496" s="155" t="s">
        <v>88</v>
      </c>
      <c r="AV496" s="12" t="s">
        <v>21</v>
      </c>
      <c r="AW496" s="12" t="s">
        <v>35</v>
      </c>
      <c r="AX496" s="12" t="s">
        <v>79</v>
      </c>
      <c r="AY496" s="155" t="s">
        <v>317</v>
      </c>
    </row>
    <row r="497" spans="2:51" s="13" customFormat="1" ht="11.25">
      <c r="B497" s="160"/>
      <c r="D497" s="154" t="s">
        <v>323</v>
      </c>
      <c r="E497" s="161" t="s">
        <v>1</v>
      </c>
      <c r="F497" s="162" t="s">
        <v>2207</v>
      </c>
      <c r="H497" s="163">
        <v>8</v>
      </c>
      <c r="I497" s="164"/>
      <c r="L497" s="160"/>
      <c r="M497" s="165"/>
      <c r="T497" s="166"/>
      <c r="AT497" s="161" t="s">
        <v>323</v>
      </c>
      <c r="AU497" s="161" t="s">
        <v>88</v>
      </c>
      <c r="AV497" s="13" t="s">
        <v>88</v>
      </c>
      <c r="AW497" s="13" t="s">
        <v>35</v>
      </c>
      <c r="AX497" s="13" t="s">
        <v>79</v>
      </c>
      <c r="AY497" s="161" t="s">
        <v>317</v>
      </c>
    </row>
    <row r="498" spans="2:51" s="15" customFormat="1" ht="11.25">
      <c r="B498" s="174"/>
      <c r="D498" s="154" t="s">
        <v>323</v>
      </c>
      <c r="E498" s="175" t="s">
        <v>1878</v>
      </c>
      <c r="F498" s="176" t="s">
        <v>334</v>
      </c>
      <c r="H498" s="177">
        <v>9.6</v>
      </c>
      <c r="I498" s="178"/>
      <c r="L498" s="174"/>
      <c r="M498" s="179"/>
      <c r="T498" s="180"/>
      <c r="AT498" s="175" t="s">
        <v>323</v>
      </c>
      <c r="AU498" s="175" t="s">
        <v>88</v>
      </c>
      <c r="AV498" s="15" t="s">
        <v>219</v>
      </c>
      <c r="AW498" s="15" t="s">
        <v>35</v>
      </c>
      <c r="AX498" s="15" t="s">
        <v>21</v>
      </c>
      <c r="AY498" s="175" t="s">
        <v>317</v>
      </c>
    </row>
    <row r="499" spans="2:65" s="1" customFormat="1" ht="16.5" customHeight="1">
      <c r="B499" s="32"/>
      <c r="C499" s="181" t="s">
        <v>838</v>
      </c>
      <c r="D499" s="181" t="s">
        <v>574</v>
      </c>
      <c r="E499" s="182" t="s">
        <v>2208</v>
      </c>
      <c r="F499" s="183" t="s">
        <v>2209</v>
      </c>
      <c r="G499" s="184" t="s">
        <v>154</v>
      </c>
      <c r="H499" s="185">
        <v>11.04</v>
      </c>
      <c r="I499" s="186"/>
      <c r="J499" s="187">
        <f>ROUND(I499*H499,1)</f>
        <v>0</v>
      </c>
      <c r="K499" s="188"/>
      <c r="L499" s="189"/>
      <c r="M499" s="190" t="s">
        <v>1</v>
      </c>
      <c r="N499" s="191" t="s">
        <v>44</v>
      </c>
      <c r="P499" s="149">
        <f>O499*H499</f>
        <v>0</v>
      </c>
      <c r="Q499" s="149">
        <v>0.0023</v>
      </c>
      <c r="R499" s="149">
        <f>Q499*H499</f>
        <v>0.025391999999999998</v>
      </c>
      <c r="S499" s="149">
        <v>0</v>
      </c>
      <c r="T499" s="150">
        <f>S499*H499</f>
        <v>0</v>
      </c>
      <c r="AR499" s="151" t="s">
        <v>579</v>
      </c>
      <c r="AT499" s="151" t="s">
        <v>574</v>
      </c>
      <c r="AU499" s="151" t="s">
        <v>88</v>
      </c>
      <c r="AY499" s="17" t="s">
        <v>317</v>
      </c>
      <c r="BE499" s="152">
        <f>IF(N499="základní",J499,0)</f>
        <v>0</v>
      </c>
      <c r="BF499" s="152">
        <f>IF(N499="snížená",J499,0)</f>
        <v>0</v>
      </c>
      <c r="BG499" s="152">
        <f>IF(N499="zákl. přenesená",J499,0)</f>
        <v>0</v>
      </c>
      <c r="BH499" s="152">
        <f>IF(N499="sníž. přenesená",J499,0)</f>
        <v>0</v>
      </c>
      <c r="BI499" s="152">
        <f>IF(N499="nulová",J499,0)</f>
        <v>0</v>
      </c>
      <c r="BJ499" s="17" t="s">
        <v>21</v>
      </c>
      <c r="BK499" s="152">
        <f>ROUND(I499*H499,1)</f>
        <v>0</v>
      </c>
      <c r="BL499" s="17" t="s">
        <v>458</v>
      </c>
      <c r="BM499" s="151" t="s">
        <v>2210</v>
      </c>
    </row>
    <row r="500" spans="2:51" s="13" customFormat="1" ht="11.25">
      <c r="B500" s="160"/>
      <c r="D500" s="154" t="s">
        <v>323</v>
      </c>
      <c r="E500" s="161" t="s">
        <v>1</v>
      </c>
      <c r="F500" s="162" t="s">
        <v>2211</v>
      </c>
      <c r="H500" s="163">
        <v>11.04</v>
      </c>
      <c r="I500" s="164"/>
      <c r="L500" s="160"/>
      <c r="M500" s="165"/>
      <c r="T500" s="166"/>
      <c r="AT500" s="161" t="s">
        <v>323</v>
      </c>
      <c r="AU500" s="161" t="s">
        <v>88</v>
      </c>
      <c r="AV500" s="13" t="s">
        <v>88</v>
      </c>
      <c r="AW500" s="13" t="s">
        <v>35</v>
      </c>
      <c r="AX500" s="13" t="s">
        <v>79</v>
      </c>
      <c r="AY500" s="161" t="s">
        <v>317</v>
      </c>
    </row>
    <row r="501" spans="2:51" s="15" customFormat="1" ht="11.25">
      <c r="B501" s="174"/>
      <c r="D501" s="154" t="s">
        <v>323</v>
      </c>
      <c r="E501" s="175" t="s">
        <v>1</v>
      </c>
      <c r="F501" s="176" t="s">
        <v>334</v>
      </c>
      <c r="H501" s="177">
        <v>11.04</v>
      </c>
      <c r="I501" s="178"/>
      <c r="L501" s="174"/>
      <c r="M501" s="179"/>
      <c r="T501" s="180"/>
      <c r="AT501" s="175" t="s">
        <v>323</v>
      </c>
      <c r="AU501" s="175" t="s">
        <v>88</v>
      </c>
      <c r="AV501" s="15" t="s">
        <v>219</v>
      </c>
      <c r="AW501" s="15" t="s">
        <v>35</v>
      </c>
      <c r="AX501" s="15" t="s">
        <v>21</v>
      </c>
      <c r="AY501" s="175" t="s">
        <v>317</v>
      </c>
    </row>
    <row r="502" spans="2:65" s="1" customFormat="1" ht="24.2" customHeight="1">
      <c r="B502" s="32"/>
      <c r="C502" s="139" t="s">
        <v>843</v>
      </c>
      <c r="D502" s="139" t="s">
        <v>319</v>
      </c>
      <c r="E502" s="140" t="s">
        <v>2212</v>
      </c>
      <c r="F502" s="141" t="s">
        <v>2213</v>
      </c>
      <c r="G502" s="142" t="s">
        <v>236</v>
      </c>
      <c r="H502" s="143">
        <v>0.086</v>
      </c>
      <c r="I502" s="144"/>
      <c r="J502" s="145">
        <f>ROUND(I502*H502,1)</f>
        <v>0</v>
      </c>
      <c r="K502" s="146"/>
      <c r="L502" s="32"/>
      <c r="M502" s="147" t="s">
        <v>1</v>
      </c>
      <c r="N502" s="148" t="s">
        <v>44</v>
      </c>
      <c r="P502" s="149">
        <f>O502*H502</f>
        <v>0</v>
      </c>
      <c r="Q502" s="149">
        <v>0</v>
      </c>
      <c r="R502" s="149">
        <f>Q502*H502</f>
        <v>0</v>
      </c>
      <c r="S502" s="149">
        <v>0</v>
      </c>
      <c r="T502" s="150">
        <f>S502*H502</f>
        <v>0</v>
      </c>
      <c r="AR502" s="151" t="s">
        <v>458</v>
      </c>
      <c r="AT502" s="151" t="s">
        <v>319</v>
      </c>
      <c r="AU502" s="151" t="s">
        <v>88</v>
      </c>
      <c r="AY502" s="17" t="s">
        <v>317</v>
      </c>
      <c r="BE502" s="152">
        <f>IF(N502="základní",J502,0)</f>
        <v>0</v>
      </c>
      <c r="BF502" s="152">
        <f>IF(N502="snížená",J502,0)</f>
        <v>0</v>
      </c>
      <c r="BG502" s="152">
        <f>IF(N502="zákl. přenesená",J502,0)</f>
        <v>0</v>
      </c>
      <c r="BH502" s="152">
        <f>IF(N502="sníž. přenesená",J502,0)</f>
        <v>0</v>
      </c>
      <c r="BI502" s="152">
        <f>IF(N502="nulová",J502,0)</f>
        <v>0</v>
      </c>
      <c r="BJ502" s="17" t="s">
        <v>21</v>
      </c>
      <c r="BK502" s="152">
        <f>ROUND(I502*H502,1)</f>
        <v>0</v>
      </c>
      <c r="BL502" s="17" t="s">
        <v>458</v>
      </c>
      <c r="BM502" s="151" t="s">
        <v>2214</v>
      </c>
    </row>
    <row r="503" spans="2:63" s="11" customFormat="1" ht="25.9" customHeight="1">
      <c r="B503" s="127"/>
      <c r="D503" s="128" t="s">
        <v>78</v>
      </c>
      <c r="E503" s="129" t="s">
        <v>574</v>
      </c>
      <c r="F503" s="129" t="s">
        <v>1835</v>
      </c>
      <c r="I503" s="130"/>
      <c r="J503" s="131">
        <f>BK503</f>
        <v>0</v>
      </c>
      <c r="L503" s="127"/>
      <c r="M503" s="132"/>
      <c r="P503" s="133">
        <f>P504</f>
        <v>0</v>
      </c>
      <c r="R503" s="133">
        <f>R504</f>
        <v>0</v>
      </c>
      <c r="T503" s="134">
        <f>T504</f>
        <v>0</v>
      </c>
      <c r="AR503" s="128" t="s">
        <v>190</v>
      </c>
      <c r="AT503" s="135" t="s">
        <v>78</v>
      </c>
      <c r="AU503" s="135" t="s">
        <v>79</v>
      </c>
      <c r="AY503" s="128" t="s">
        <v>317</v>
      </c>
      <c r="BK503" s="136">
        <f>BK504</f>
        <v>0</v>
      </c>
    </row>
    <row r="504" spans="2:63" s="11" customFormat="1" ht="22.9" customHeight="1">
      <c r="B504" s="127"/>
      <c r="D504" s="128" t="s">
        <v>78</v>
      </c>
      <c r="E504" s="137" t="s">
        <v>2215</v>
      </c>
      <c r="F504" s="137" t="s">
        <v>2216</v>
      </c>
      <c r="I504" s="130"/>
      <c r="J504" s="138">
        <f>BK504</f>
        <v>0</v>
      </c>
      <c r="L504" s="127"/>
      <c r="M504" s="132"/>
      <c r="P504" s="133">
        <f>SUM(P505:P540)</f>
        <v>0</v>
      </c>
      <c r="R504" s="133">
        <f>SUM(R505:R540)</f>
        <v>0</v>
      </c>
      <c r="T504" s="134">
        <f>SUM(T505:T540)</f>
        <v>0</v>
      </c>
      <c r="AR504" s="128" t="s">
        <v>190</v>
      </c>
      <c r="AT504" s="135" t="s">
        <v>78</v>
      </c>
      <c r="AU504" s="135" t="s">
        <v>21</v>
      </c>
      <c r="AY504" s="128" t="s">
        <v>317</v>
      </c>
      <c r="BK504" s="136">
        <f>SUM(BK505:BK540)</f>
        <v>0</v>
      </c>
    </row>
    <row r="505" spans="2:65" s="1" customFormat="1" ht="16.5" customHeight="1">
      <c r="B505" s="32"/>
      <c r="C505" s="139" t="s">
        <v>847</v>
      </c>
      <c r="D505" s="139" t="s">
        <v>319</v>
      </c>
      <c r="E505" s="140" t="s">
        <v>2217</v>
      </c>
      <c r="F505" s="141" t="s">
        <v>2218</v>
      </c>
      <c r="G505" s="142" t="s">
        <v>1808</v>
      </c>
      <c r="H505" s="143">
        <v>1</v>
      </c>
      <c r="I505" s="144"/>
      <c r="J505" s="145">
        <f>ROUND(I505*H505,1)</f>
        <v>0</v>
      </c>
      <c r="K505" s="146"/>
      <c r="L505" s="32"/>
      <c r="M505" s="147" t="s">
        <v>1</v>
      </c>
      <c r="N505" s="148" t="s">
        <v>44</v>
      </c>
      <c r="P505" s="149">
        <f>O505*H505</f>
        <v>0</v>
      </c>
      <c r="Q505" s="149">
        <v>0</v>
      </c>
      <c r="R505" s="149">
        <f>Q505*H505</f>
        <v>0</v>
      </c>
      <c r="S505" s="149">
        <v>0</v>
      </c>
      <c r="T505" s="150">
        <f>S505*H505</f>
        <v>0</v>
      </c>
      <c r="AR505" s="151" t="s">
        <v>219</v>
      </c>
      <c r="AT505" s="151" t="s">
        <v>319</v>
      </c>
      <c r="AU505" s="151" t="s">
        <v>88</v>
      </c>
      <c r="AY505" s="17" t="s">
        <v>317</v>
      </c>
      <c r="BE505" s="152">
        <f>IF(N505="základní",J505,0)</f>
        <v>0</v>
      </c>
      <c r="BF505" s="152">
        <f>IF(N505="snížená",J505,0)</f>
        <v>0</v>
      </c>
      <c r="BG505" s="152">
        <f>IF(N505="zákl. přenesená",J505,0)</f>
        <v>0</v>
      </c>
      <c r="BH505" s="152">
        <f>IF(N505="sníž. přenesená",J505,0)</f>
        <v>0</v>
      </c>
      <c r="BI505" s="152">
        <f>IF(N505="nulová",J505,0)</f>
        <v>0</v>
      </c>
      <c r="BJ505" s="17" t="s">
        <v>21</v>
      </c>
      <c r="BK505" s="152">
        <f>ROUND(I505*H505,1)</f>
        <v>0</v>
      </c>
      <c r="BL505" s="17" t="s">
        <v>219</v>
      </c>
      <c r="BM505" s="151" t="s">
        <v>2219</v>
      </c>
    </row>
    <row r="506" spans="2:51" s="12" customFormat="1" ht="22.5">
      <c r="B506" s="153"/>
      <c r="D506" s="154" t="s">
        <v>323</v>
      </c>
      <c r="E506" s="155" t="s">
        <v>1</v>
      </c>
      <c r="F506" s="156" t="s">
        <v>2220</v>
      </c>
      <c r="H506" s="155" t="s">
        <v>1</v>
      </c>
      <c r="I506" s="157"/>
      <c r="L506" s="153"/>
      <c r="M506" s="158"/>
      <c r="T506" s="159"/>
      <c r="AT506" s="155" t="s">
        <v>323</v>
      </c>
      <c r="AU506" s="155" t="s">
        <v>88</v>
      </c>
      <c r="AV506" s="12" t="s">
        <v>21</v>
      </c>
      <c r="AW506" s="12" t="s">
        <v>35</v>
      </c>
      <c r="AX506" s="12" t="s">
        <v>79</v>
      </c>
      <c r="AY506" s="155" t="s">
        <v>317</v>
      </c>
    </row>
    <row r="507" spans="2:51" s="12" customFormat="1" ht="11.25">
      <c r="B507" s="153"/>
      <c r="D507" s="154" t="s">
        <v>323</v>
      </c>
      <c r="E507" s="155" t="s">
        <v>1</v>
      </c>
      <c r="F507" s="156" t="s">
        <v>2221</v>
      </c>
      <c r="H507" s="155" t="s">
        <v>1</v>
      </c>
      <c r="I507" s="157"/>
      <c r="L507" s="153"/>
      <c r="M507" s="158"/>
      <c r="T507" s="159"/>
      <c r="AT507" s="155" t="s">
        <v>323</v>
      </c>
      <c r="AU507" s="155" t="s">
        <v>88</v>
      </c>
      <c r="AV507" s="12" t="s">
        <v>21</v>
      </c>
      <c r="AW507" s="12" t="s">
        <v>35</v>
      </c>
      <c r="AX507" s="12" t="s">
        <v>79</v>
      </c>
      <c r="AY507" s="155" t="s">
        <v>317</v>
      </c>
    </row>
    <row r="508" spans="2:51" s="12" customFormat="1" ht="33.75">
      <c r="B508" s="153"/>
      <c r="D508" s="154" t="s">
        <v>323</v>
      </c>
      <c r="E508" s="155" t="s">
        <v>1</v>
      </c>
      <c r="F508" s="156" t="s">
        <v>2222</v>
      </c>
      <c r="H508" s="155" t="s">
        <v>1</v>
      </c>
      <c r="I508" s="157"/>
      <c r="L508" s="153"/>
      <c r="M508" s="158"/>
      <c r="T508" s="159"/>
      <c r="AT508" s="155" t="s">
        <v>323</v>
      </c>
      <c r="AU508" s="155" t="s">
        <v>88</v>
      </c>
      <c r="AV508" s="12" t="s">
        <v>21</v>
      </c>
      <c r="AW508" s="12" t="s">
        <v>35</v>
      </c>
      <c r="AX508" s="12" t="s">
        <v>79</v>
      </c>
      <c r="AY508" s="155" t="s">
        <v>317</v>
      </c>
    </row>
    <row r="509" spans="2:51" s="12" customFormat="1" ht="11.25">
      <c r="B509" s="153"/>
      <c r="D509" s="154" t="s">
        <v>323</v>
      </c>
      <c r="E509" s="155" t="s">
        <v>1</v>
      </c>
      <c r="F509" s="156" t="s">
        <v>2223</v>
      </c>
      <c r="H509" s="155" t="s">
        <v>1</v>
      </c>
      <c r="I509" s="157"/>
      <c r="L509" s="153"/>
      <c r="M509" s="158"/>
      <c r="T509" s="159"/>
      <c r="AT509" s="155" t="s">
        <v>323</v>
      </c>
      <c r="AU509" s="155" t="s">
        <v>88</v>
      </c>
      <c r="AV509" s="12" t="s">
        <v>21</v>
      </c>
      <c r="AW509" s="12" t="s">
        <v>35</v>
      </c>
      <c r="AX509" s="12" t="s">
        <v>79</v>
      </c>
      <c r="AY509" s="155" t="s">
        <v>317</v>
      </c>
    </row>
    <row r="510" spans="2:51" s="12" customFormat="1" ht="11.25">
      <c r="B510" s="153"/>
      <c r="D510" s="154" t="s">
        <v>323</v>
      </c>
      <c r="E510" s="155" t="s">
        <v>1</v>
      </c>
      <c r="F510" s="156" t="s">
        <v>2224</v>
      </c>
      <c r="H510" s="155" t="s">
        <v>1</v>
      </c>
      <c r="I510" s="157"/>
      <c r="L510" s="153"/>
      <c r="M510" s="158"/>
      <c r="T510" s="159"/>
      <c r="AT510" s="155" t="s">
        <v>323</v>
      </c>
      <c r="AU510" s="155" t="s">
        <v>88</v>
      </c>
      <c r="AV510" s="12" t="s">
        <v>21</v>
      </c>
      <c r="AW510" s="12" t="s">
        <v>35</v>
      </c>
      <c r="AX510" s="12" t="s">
        <v>79</v>
      </c>
      <c r="AY510" s="155" t="s">
        <v>317</v>
      </c>
    </row>
    <row r="511" spans="2:51" s="12" customFormat="1" ht="11.25">
      <c r="B511" s="153"/>
      <c r="D511" s="154" t="s">
        <v>323</v>
      </c>
      <c r="E511" s="155" t="s">
        <v>1</v>
      </c>
      <c r="F511" s="156" t="s">
        <v>2225</v>
      </c>
      <c r="H511" s="155" t="s">
        <v>1</v>
      </c>
      <c r="I511" s="157"/>
      <c r="L511" s="153"/>
      <c r="M511" s="158"/>
      <c r="T511" s="159"/>
      <c r="AT511" s="155" t="s">
        <v>323</v>
      </c>
      <c r="AU511" s="155" t="s">
        <v>88</v>
      </c>
      <c r="AV511" s="12" t="s">
        <v>21</v>
      </c>
      <c r="AW511" s="12" t="s">
        <v>35</v>
      </c>
      <c r="AX511" s="12" t="s">
        <v>79</v>
      </c>
      <c r="AY511" s="155" t="s">
        <v>317</v>
      </c>
    </row>
    <row r="512" spans="2:51" s="12" customFormat="1" ht="11.25">
      <c r="B512" s="153"/>
      <c r="D512" s="154" t="s">
        <v>323</v>
      </c>
      <c r="E512" s="155" t="s">
        <v>1</v>
      </c>
      <c r="F512" s="156" t="s">
        <v>2226</v>
      </c>
      <c r="H512" s="155" t="s">
        <v>1</v>
      </c>
      <c r="I512" s="157"/>
      <c r="L512" s="153"/>
      <c r="M512" s="158"/>
      <c r="T512" s="159"/>
      <c r="AT512" s="155" t="s">
        <v>323</v>
      </c>
      <c r="AU512" s="155" t="s">
        <v>88</v>
      </c>
      <c r="AV512" s="12" t="s">
        <v>21</v>
      </c>
      <c r="AW512" s="12" t="s">
        <v>35</v>
      </c>
      <c r="AX512" s="12" t="s">
        <v>79</v>
      </c>
      <c r="AY512" s="155" t="s">
        <v>317</v>
      </c>
    </row>
    <row r="513" spans="2:51" s="12" customFormat="1" ht="11.25">
      <c r="B513" s="153"/>
      <c r="D513" s="154" t="s">
        <v>323</v>
      </c>
      <c r="E513" s="155" t="s">
        <v>1</v>
      </c>
      <c r="F513" s="156" t="s">
        <v>2227</v>
      </c>
      <c r="H513" s="155" t="s">
        <v>1</v>
      </c>
      <c r="I513" s="157"/>
      <c r="L513" s="153"/>
      <c r="M513" s="158"/>
      <c r="T513" s="159"/>
      <c r="AT513" s="155" t="s">
        <v>323</v>
      </c>
      <c r="AU513" s="155" t="s">
        <v>88</v>
      </c>
      <c r="AV513" s="12" t="s">
        <v>21</v>
      </c>
      <c r="AW513" s="12" t="s">
        <v>35</v>
      </c>
      <c r="AX513" s="12" t="s">
        <v>79</v>
      </c>
      <c r="AY513" s="155" t="s">
        <v>317</v>
      </c>
    </row>
    <row r="514" spans="2:51" s="12" customFormat="1" ht="11.25">
      <c r="B514" s="153"/>
      <c r="D514" s="154" t="s">
        <v>323</v>
      </c>
      <c r="E514" s="155" t="s">
        <v>1</v>
      </c>
      <c r="F514" s="156" t="s">
        <v>2228</v>
      </c>
      <c r="H514" s="155" t="s">
        <v>1</v>
      </c>
      <c r="I514" s="157"/>
      <c r="L514" s="153"/>
      <c r="M514" s="158"/>
      <c r="T514" s="159"/>
      <c r="AT514" s="155" t="s">
        <v>323</v>
      </c>
      <c r="AU514" s="155" t="s">
        <v>88</v>
      </c>
      <c r="AV514" s="12" t="s">
        <v>21</v>
      </c>
      <c r="AW514" s="12" t="s">
        <v>35</v>
      </c>
      <c r="AX514" s="12" t="s">
        <v>79</v>
      </c>
      <c r="AY514" s="155" t="s">
        <v>317</v>
      </c>
    </row>
    <row r="515" spans="2:51" s="12" customFormat="1" ht="22.5">
      <c r="B515" s="153"/>
      <c r="D515" s="154" t="s">
        <v>323</v>
      </c>
      <c r="E515" s="155" t="s">
        <v>1</v>
      </c>
      <c r="F515" s="156" t="s">
        <v>2229</v>
      </c>
      <c r="H515" s="155" t="s">
        <v>1</v>
      </c>
      <c r="I515" s="157"/>
      <c r="L515" s="153"/>
      <c r="M515" s="158"/>
      <c r="T515" s="159"/>
      <c r="AT515" s="155" t="s">
        <v>323</v>
      </c>
      <c r="AU515" s="155" t="s">
        <v>88</v>
      </c>
      <c r="AV515" s="12" t="s">
        <v>21</v>
      </c>
      <c r="AW515" s="12" t="s">
        <v>35</v>
      </c>
      <c r="AX515" s="12" t="s">
        <v>79</v>
      </c>
      <c r="AY515" s="155" t="s">
        <v>317</v>
      </c>
    </row>
    <row r="516" spans="2:51" s="12" customFormat="1" ht="11.25">
      <c r="B516" s="153"/>
      <c r="D516" s="154" t="s">
        <v>323</v>
      </c>
      <c r="E516" s="155" t="s">
        <v>1</v>
      </c>
      <c r="F516" s="156" t="s">
        <v>2230</v>
      </c>
      <c r="H516" s="155" t="s">
        <v>1</v>
      </c>
      <c r="I516" s="157"/>
      <c r="L516" s="153"/>
      <c r="M516" s="158"/>
      <c r="T516" s="159"/>
      <c r="AT516" s="155" t="s">
        <v>323</v>
      </c>
      <c r="AU516" s="155" t="s">
        <v>88</v>
      </c>
      <c r="AV516" s="12" t="s">
        <v>21</v>
      </c>
      <c r="AW516" s="12" t="s">
        <v>35</v>
      </c>
      <c r="AX516" s="12" t="s">
        <v>79</v>
      </c>
      <c r="AY516" s="155" t="s">
        <v>317</v>
      </c>
    </row>
    <row r="517" spans="2:51" s="12" customFormat="1" ht="11.25">
      <c r="B517" s="153"/>
      <c r="D517" s="154" t="s">
        <v>323</v>
      </c>
      <c r="E517" s="155" t="s">
        <v>1</v>
      </c>
      <c r="F517" s="156" t="s">
        <v>2231</v>
      </c>
      <c r="H517" s="155" t="s">
        <v>1</v>
      </c>
      <c r="I517" s="157"/>
      <c r="L517" s="153"/>
      <c r="M517" s="158"/>
      <c r="T517" s="159"/>
      <c r="AT517" s="155" t="s">
        <v>323</v>
      </c>
      <c r="AU517" s="155" t="s">
        <v>88</v>
      </c>
      <c r="AV517" s="12" t="s">
        <v>21</v>
      </c>
      <c r="AW517" s="12" t="s">
        <v>35</v>
      </c>
      <c r="AX517" s="12" t="s">
        <v>79</v>
      </c>
      <c r="AY517" s="155" t="s">
        <v>317</v>
      </c>
    </row>
    <row r="518" spans="2:51" s="12" customFormat="1" ht="11.25">
      <c r="B518" s="153"/>
      <c r="D518" s="154" t="s">
        <v>323</v>
      </c>
      <c r="E518" s="155" t="s">
        <v>1</v>
      </c>
      <c r="F518" s="156" t="s">
        <v>2232</v>
      </c>
      <c r="H518" s="155" t="s">
        <v>1</v>
      </c>
      <c r="I518" s="157"/>
      <c r="L518" s="153"/>
      <c r="M518" s="158"/>
      <c r="T518" s="159"/>
      <c r="AT518" s="155" t="s">
        <v>323</v>
      </c>
      <c r="AU518" s="155" t="s">
        <v>88</v>
      </c>
      <c r="AV518" s="12" t="s">
        <v>21</v>
      </c>
      <c r="AW518" s="12" t="s">
        <v>35</v>
      </c>
      <c r="AX518" s="12" t="s">
        <v>79</v>
      </c>
      <c r="AY518" s="155" t="s">
        <v>317</v>
      </c>
    </row>
    <row r="519" spans="2:51" s="12" customFormat="1" ht="11.25">
      <c r="B519" s="153"/>
      <c r="D519" s="154" t="s">
        <v>323</v>
      </c>
      <c r="E519" s="155" t="s">
        <v>1</v>
      </c>
      <c r="F519" s="156" t="s">
        <v>2233</v>
      </c>
      <c r="H519" s="155" t="s">
        <v>1</v>
      </c>
      <c r="I519" s="157"/>
      <c r="L519" s="153"/>
      <c r="M519" s="158"/>
      <c r="T519" s="159"/>
      <c r="AT519" s="155" t="s">
        <v>323</v>
      </c>
      <c r="AU519" s="155" t="s">
        <v>88</v>
      </c>
      <c r="AV519" s="12" t="s">
        <v>21</v>
      </c>
      <c r="AW519" s="12" t="s">
        <v>35</v>
      </c>
      <c r="AX519" s="12" t="s">
        <v>79</v>
      </c>
      <c r="AY519" s="155" t="s">
        <v>317</v>
      </c>
    </row>
    <row r="520" spans="2:51" s="13" customFormat="1" ht="11.25">
      <c r="B520" s="160"/>
      <c r="D520" s="154" t="s">
        <v>323</v>
      </c>
      <c r="E520" s="161" t="s">
        <v>1</v>
      </c>
      <c r="F520" s="162" t="s">
        <v>21</v>
      </c>
      <c r="H520" s="163">
        <v>1</v>
      </c>
      <c r="I520" s="164"/>
      <c r="L520" s="160"/>
      <c r="M520" s="165"/>
      <c r="T520" s="166"/>
      <c r="AT520" s="161" t="s">
        <v>323</v>
      </c>
      <c r="AU520" s="161" t="s">
        <v>88</v>
      </c>
      <c r="AV520" s="13" t="s">
        <v>88</v>
      </c>
      <c r="AW520" s="13" t="s">
        <v>35</v>
      </c>
      <c r="AX520" s="13" t="s">
        <v>79</v>
      </c>
      <c r="AY520" s="161" t="s">
        <v>317</v>
      </c>
    </row>
    <row r="521" spans="2:51" s="15" customFormat="1" ht="11.25">
      <c r="B521" s="174"/>
      <c r="D521" s="154" t="s">
        <v>323</v>
      </c>
      <c r="E521" s="175" t="s">
        <v>1</v>
      </c>
      <c r="F521" s="176" t="s">
        <v>334</v>
      </c>
      <c r="H521" s="177">
        <v>1</v>
      </c>
      <c r="I521" s="178"/>
      <c r="L521" s="174"/>
      <c r="M521" s="179"/>
      <c r="T521" s="180"/>
      <c r="AT521" s="175" t="s">
        <v>323</v>
      </c>
      <c r="AU521" s="175" t="s">
        <v>88</v>
      </c>
      <c r="AV521" s="15" t="s">
        <v>219</v>
      </c>
      <c r="AW521" s="15" t="s">
        <v>35</v>
      </c>
      <c r="AX521" s="15" t="s">
        <v>21</v>
      </c>
      <c r="AY521" s="175" t="s">
        <v>317</v>
      </c>
    </row>
    <row r="522" spans="2:65" s="1" customFormat="1" ht="16.5" customHeight="1">
      <c r="B522" s="32"/>
      <c r="C522" s="139" t="s">
        <v>852</v>
      </c>
      <c r="D522" s="139" t="s">
        <v>319</v>
      </c>
      <c r="E522" s="140" t="s">
        <v>2234</v>
      </c>
      <c r="F522" s="141" t="s">
        <v>2235</v>
      </c>
      <c r="G522" s="142" t="s">
        <v>1808</v>
      </c>
      <c r="H522" s="143">
        <v>1</v>
      </c>
      <c r="I522" s="144"/>
      <c r="J522" s="145">
        <f>ROUND(I522*H522,1)</f>
        <v>0</v>
      </c>
      <c r="K522" s="146"/>
      <c r="L522" s="32"/>
      <c r="M522" s="147" t="s">
        <v>1</v>
      </c>
      <c r="N522" s="148" t="s">
        <v>44</v>
      </c>
      <c r="P522" s="149">
        <f>O522*H522</f>
        <v>0</v>
      </c>
      <c r="Q522" s="149">
        <v>0</v>
      </c>
      <c r="R522" s="149">
        <f>Q522*H522</f>
        <v>0</v>
      </c>
      <c r="S522" s="149">
        <v>0</v>
      </c>
      <c r="T522" s="150">
        <f>S522*H522</f>
        <v>0</v>
      </c>
      <c r="AR522" s="151" t="s">
        <v>219</v>
      </c>
      <c r="AT522" s="151" t="s">
        <v>319</v>
      </c>
      <c r="AU522" s="151" t="s">
        <v>88</v>
      </c>
      <c r="AY522" s="17" t="s">
        <v>317</v>
      </c>
      <c r="BE522" s="152">
        <f>IF(N522="základní",J522,0)</f>
        <v>0</v>
      </c>
      <c r="BF522" s="152">
        <f>IF(N522="snížená",J522,0)</f>
        <v>0</v>
      </c>
      <c r="BG522" s="152">
        <f>IF(N522="zákl. přenesená",J522,0)</f>
        <v>0</v>
      </c>
      <c r="BH522" s="152">
        <f>IF(N522="sníž. přenesená",J522,0)</f>
        <v>0</v>
      </c>
      <c r="BI522" s="152">
        <f>IF(N522="nulová",J522,0)</f>
        <v>0</v>
      </c>
      <c r="BJ522" s="17" t="s">
        <v>21</v>
      </c>
      <c r="BK522" s="152">
        <f>ROUND(I522*H522,1)</f>
        <v>0</v>
      </c>
      <c r="BL522" s="17" t="s">
        <v>219</v>
      </c>
      <c r="BM522" s="151" t="s">
        <v>2236</v>
      </c>
    </row>
    <row r="523" spans="2:51" s="12" customFormat="1" ht="33.75">
      <c r="B523" s="153"/>
      <c r="D523" s="154" t="s">
        <v>323</v>
      </c>
      <c r="E523" s="155" t="s">
        <v>1</v>
      </c>
      <c r="F523" s="156" t="s">
        <v>2237</v>
      </c>
      <c r="H523" s="155" t="s">
        <v>1</v>
      </c>
      <c r="I523" s="157"/>
      <c r="L523" s="153"/>
      <c r="M523" s="158"/>
      <c r="T523" s="159"/>
      <c r="AT523" s="155" t="s">
        <v>323</v>
      </c>
      <c r="AU523" s="155" t="s">
        <v>88</v>
      </c>
      <c r="AV523" s="12" t="s">
        <v>21</v>
      </c>
      <c r="AW523" s="12" t="s">
        <v>35</v>
      </c>
      <c r="AX523" s="12" t="s">
        <v>79</v>
      </c>
      <c r="AY523" s="155" t="s">
        <v>317</v>
      </c>
    </row>
    <row r="524" spans="2:51" s="12" customFormat="1" ht="22.5">
      <c r="B524" s="153"/>
      <c r="D524" s="154" t="s">
        <v>323</v>
      </c>
      <c r="E524" s="155" t="s">
        <v>1</v>
      </c>
      <c r="F524" s="156" t="s">
        <v>2238</v>
      </c>
      <c r="H524" s="155" t="s">
        <v>1</v>
      </c>
      <c r="I524" s="157"/>
      <c r="L524" s="153"/>
      <c r="M524" s="158"/>
      <c r="T524" s="159"/>
      <c r="AT524" s="155" t="s">
        <v>323</v>
      </c>
      <c r="AU524" s="155" t="s">
        <v>88</v>
      </c>
      <c r="AV524" s="12" t="s">
        <v>21</v>
      </c>
      <c r="AW524" s="12" t="s">
        <v>35</v>
      </c>
      <c r="AX524" s="12" t="s">
        <v>79</v>
      </c>
      <c r="AY524" s="155" t="s">
        <v>317</v>
      </c>
    </row>
    <row r="525" spans="2:51" s="12" customFormat="1" ht="22.5">
      <c r="B525" s="153"/>
      <c r="D525" s="154" t="s">
        <v>323</v>
      </c>
      <c r="E525" s="155" t="s">
        <v>1</v>
      </c>
      <c r="F525" s="156" t="s">
        <v>2239</v>
      </c>
      <c r="H525" s="155" t="s">
        <v>1</v>
      </c>
      <c r="I525" s="157"/>
      <c r="L525" s="153"/>
      <c r="M525" s="158"/>
      <c r="T525" s="159"/>
      <c r="AT525" s="155" t="s">
        <v>323</v>
      </c>
      <c r="AU525" s="155" t="s">
        <v>88</v>
      </c>
      <c r="AV525" s="12" t="s">
        <v>21</v>
      </c>
      <c r="AW525" s="12" t="s">
        <v>35</v>
      </c>
      <c r="AX525" s="12" t="s">
        <v>79</v>
      </c>
      <c r="AY525" s="155" t="s">
        <v>317</v>
      </c>
    </row>
    <row r="526" spans="2:51" s="12" customFormat="1" ht="11.25">
      <c r="B526" s="153"/>
      <c r="D526" s="154" t="s">
        <v>323</v>
      </c>
      <c r="E526" s="155" t="s">
        <v>1</v>
      </c>
      <c r="F526" s="156" t="s">
        <v>2240</v>
      </c>
      <c r="H526" s="155" t="s">
        <v>1</v>
      </c>
      <c r="I526" s="157"/>
      <c r="L526" s="153"/>
      <c r="M526" s="158"/>
      <c r="T526" s="159"/>
      <c r="AT526" s="155" t="s">
        <v>323</v>
      </c>
      <c r="AU526" s="155" t="s">
        <v>88</v>
      </c>
      <c r="AV526" s="12" t="s">
        <v>21</v>
      </c>
      <c r="AW526" s="12" t="s">
        <v>35</v>
      </c>
      <c r="AX526" s="12" t="s">
        <v>79</v>
      </c>
      <c r="AY526" s="155" t="s">
        <v>317</v>
      </c>
    </row>
    <row r="527" spans="2:51" s="12" customFormat="1" ht="22.5">
      <c r="B527" s="153"/>
      <c r="D527" s="154" t="s">
        <v>323</v>
      </c>
      <c r="E527" s="155" t="s">
        <v>1</v>
      </c>
      <c r="F527" s="156" t="s">
        <v>2241</v>
      </c>
      <c r="H527" s="155" t="s">
        <v>1</v>
      </c>
      <c r="I527" s="157"/>
      <c r="L527" s="153"/>
      <c r="M527" s="158"/>
      <c r="T527" s="159"/>
      <c r="AT527" s="155" t="s">
        <v>323</v>
      </c>
      <c r="AU527" s="155" t="s">
        <v>88</v>
      </c>
      <c r="AV527" s="12" t="s">
        <v>21</v>
      </c>
      <c r="AW527" s="12" t="s">
        <v>35</v>
      </c>
      <c r="AX527" s="12" t="s">
        <v>79</v>
      </c>
      <c r="AY527" s="155" t="s">
        <v>317</v>
      </c>
    </row>
    <row r="528" spans="2:51" s="12" customFormat="1" ht="11.25">
      <c r="B528" s="153"/>
      <c r="D528" s="154" t="s">
        <v>323</v>
      </c>
      <c r="E528" s="155" t="s">
        <v>1</v>
      </c>
      <c r="F528" s="156" t="s">
        <v>2242</v>
      </c>
      <c r="H528" s="155" t="s">
        <v>1</v>
      </c>
      <c r="I528" s="157"/>
      <c r="L528" s="153"/>
      <c r="M528" s="158"/>
      <c r="T528" s="159"/>
      <c r="AT528" s="155" t="s">
        <v>323</v>
      </c>
      <c r="AU528" s="155" t="s">
        <v>88</v>
      </c>
      <c r="AV528" s="12" t="s">
        <v>21</v>
      </c>
      <c r="AW528" s="12" t="s">
        <v>35</v>
      </c>
      <c r="AX528" s="12" t="s">
        <v>79</v>
      </c>
      <c r="AY528" s="155" t="s">
        <v>317</v>
      </c>
    </row>
    <row r="529" spans="2:51" s="12" customFormat="1" ht="11.25">
      <c r="B529" s="153"/>
      <c r="D529" s="154" t="s">
        <v>323</v>
      </c>
      <c r="E529" s="155" t="s">
        <v>1</v>
      </c>
      <c r="F529" s="156" t="s">
        <v>2243</v>
      </c>
      <c r="H529" s="155" t="s">
        <v>1</v>
      </c>
      <c r="I529" s="157"/>
      <c r="L529" s="153"/>
      <c r="M529" s="158"/>
      <c r="T529" s="159"/>
      <c r="AT529" s="155" t="s">
        <v>323</v>
      </c>
      <c r="AU529" s="155" t="s">
        <v>88</v>
      </c>
      <c r="AV529" s="12" t="s">
        <v>21</v>
      </c>
      <c r="AW529" s="12" t="s">
        <v>35</v>
      </c>
      <c r="AX529" s="12" t="s">
        <v>79</v>
      </c>
      <c r="AY529" s="155" t="s">
        <v>317</v>
      </c>
    </row>
    <row r="530" spans="2:51" s="12" customFormat="1" ht="11.25">
      <c r="B530" s="153"/>
      <c r="D530" s="154" t="s">
        <v>323</v>
      </c>
      <c r="E530" s="155" t="s">
        <v>1</v>
      </c>
      <c r="F530" s="156" t="s">
        <v>2244</v>
      </c>
      <c r="H530" s="155" t="s">
        <v>1</v>
      </c>
      <c r="I530" s="157"/>
      <c r="L530" s="153"/>
      <c r="M530" s="158"/>
      <c r="T530" s="159"/>
      <c r="AT530" s="155" t="s">
        <v>323</v>
      </c>
      <c r="AU530" s="155" t="s">
        <v>88</v>
      </c>
      <c r="AV530" s="12" t="s">
        <v>21</v>
      </c>
      <c r="AW530" s="12" t="s">
        <v>35</v>
      </c>
      <c r="AX530" s="12" t="s">
        <v>79</v>
      </c>
      <c r="AY530" s="155" t="s">
        <v>317</v>
      </c>
    </row>
    <row r="531" spans="2:51" s="12" customFormat="1" ht="11.25">
      <c r="B531" s="153"/>
      <c r="D531" s="154" t="s">
        <v>323</v>
      </c>
      <c r="E531" s="155" t="s">
        <v>1</v>
      </c>
      <c r="F531" s="156" t="s">
        <v>2245</v>
      </c>
      <c r="H531" s="155" t="s">
        <v>1</v>
      </c>
      <c r="I531" s="157"/>
      <c r="L531" s="153"/>
      <c r="M531" s="158"/>
      <c r="T531" s="159"/>
      <c r="AT531" s="155" t="s">
        <v>323</v>
      </c>
      <c r="AU531" s="155" t="s">
        <v>88</v>
      </c>
      <c r="AV531" s="12" t="s">
        <v>21</v>
      </c>
      <c r="AW531" s="12" t="s">
        <v>35</v>
      </c>
      <c r="AX531" s="12" t="s">
        <v>79</v>
      </c>
      <c r="AY531" s="155" t="s">
        <v>317</v>
      </c>
    </row>
    <row r="532" spans="2:51" s="12" customFormat="1" ht="11.25">
      <c r="B532" s="153"/>
      <c r="D532" s="154" t="s">
        <v>323</v>
      </c>
      <c r="E532" s="155" t="s">
        <v>1</v>
      </c>
      <c r="F532" s="156" t="s">
        <v>2246</v>
      </c>
      <c r="H532" s="155" t="s">
        <v>1</v>
      </c>
      <c r="I532" s="157"/>
      <c r="L532" s="153"/>
      <c r="M532" s="158"/>
      <c r="T532" s="159"/>
      <c r="AT532" s="155" t="s">
        <v>323</v>
      </c>
      <c r="AU532" s="155" t="s">
        <v>88</v>
      </c>
      <c r="AV532" s="12" t="s">
        <v>21</v>
      </c>
      <c r="AW532" s="12" t="s">
        <v>35</v>
      </c>
      <c r="AX532" s="12" t="s">
        <v>79</v>
      </c>
      <c r="AY532" s="155" t="s">
        <v>317</v>
      </c>
    </row>
    <row r="533" spans="2:51" s="12" customFormat="1" ht="11.25">
      <c r="B533" s="153"/>
      <c r="D533" s="154" t="s">
        <v>323</v>
      </c>
      <c r="E533" s="155" t="s">
        <v>1</v>
      </c>
      <c r="F533" s="156" t="s">
        <v>2247</v>
      </c>
      <c r="H533" s="155" t="s">
        <v>1</v>
      </c>
      <c r="I533" s="157"/>
      <c r="L533" s="153"/>
      <c r="M533" s="158"/>
      <c r="T533" s="159"/>
      <c r="AT533" s="155" t="s">
        <v>323</v>
      </c>
      <c r="AU533" s="155" t="s">
        <v>88</v>
      </c>
      <c r="AV533" s="12" t="s">
        <v>21</v>
      </c>
      <c r="AW533" s="12" t="s">
        <v>35</v>
      </c>
      <c r="AX533" s="12" t="s">
        <v>79</v>
      </c>
      <c r="AY533" s="155" t="s">
        <v>317</v>
      </c>
    </row>
    <row r="534" spans="2:51" s="12" customFormat="1" ht="33.75">
      <c r="B534" s="153"/>
      <c r="D534" s="154" t="s">
        <v>323</v>
      </c>
      <c r="E534" s="155" t="s">
        <v>1</v>
      </c>
      <c r="F534" s="156" t="s">
        <v>2248</v>
      </c>
      <c r="H534" s="155" t="s">
        <v>1</v>
      </c>
      <c r="I534" s="157"/>
      <c r="L534" s="153"/>
      <c r="M534" s="158"/>
      <c r="T534" s="159"/>
      <c r="AT534" s="155" t="s">
        <v>323</v>
      </c>
      <c r="AU534" s="155" t="s">
        <v>88</v>
      </c>
      <c r="AV534" s="12" t="s">
        <v>21</v>
      </c>
      <c r="AW534" s="12" t="s">
        <v>35</v>
      </c>
      <c r="AX534" s="12" t="s">
        <v>79</v>
      </c>
      <c r="AY534" s="155" t="s">
        <v>317</v>
      </c>
    </row>
    <row r="535" spans="2:51" s="12" customFormat="1" ht="22.5">
      <c r="B535" s="153"/>
      <c r="D535" s="154" t="s">
        <v>323</v>
      </c>
      <c r="E535" s="155" t="s">
        <v>1</v>
      </c>
      <c r="F535" s="156" t="s">
        <v>2249</v>
      </c>
      <c r="H535" s="155" t="s">
        <v>1</v>
      </c>
      <c r="I535" s="157"/>
      <c r="L535" s="153"/>
      <c r="M535" s="158"/>
      <c r="T535" s="159"/>
      <c r="AT535" s="155" t="s">
        <v>323</v>
      </c>
      <c r="AU535" s="155" t="s">
        <v>88</v>
      </c>
      <c r="AV535" s="12" t="s">
        <v>21</v>
      </c>
      <c r="AW535" s="12" t="s">
        <v>35</v>
      </c>
      <c r="AX535" s="12" t="s">
        <v>79</v>
      </c>
      <c r="AY535" s="155" t="s">
        <v>317</v>
      </c>
    </row>
    <row r="536" spans="2:51" s="12" customFormat="1" ht="33.75">
      <c r="B536" s="153"/>
      <c r="D536" s="154" t="s">
        <v>323</v>
      </c>
      <c r="E536" s="155" t="s">
        <v>1</v>
      </c>
      <c r="F536" s="156" t="s">
        <v>2250</v>
      </c>
      <c r="H536" s="155" t="s">
        <v>1</v>
      </c>
      <c r="I536" s="157"/>
      <c r="L536" s="153"/>
      <c r="M536" s="158"/>
      <c r="T536" s="159"/>
      <c r="AT536" s="155" t="s">
        <v>323</v>
      </c>
      <c r="AU536" s="155" t="s">
        <v>88</v>
      </c>
      <c r="AV536" s="12" t="s">
        <v>21</v>
      </c>
      <c r="AW536" s="12" t="s">
        <v>35</v>
      </c>
      <c r="AX536" s="12" t="s">
        <v>79</v>
      </c>
      <c r="AY536" s="155" t="s">
        <v>317</v>
      </c>
    </row>
    <row r="537" spans="2:51" s="12" customFormat="1" ht="11.25">
      <c r="B537" s="153"/>
      <c r="D537" s="154" t="s">
        <v>323</v>
      </c>
      <c r="E537" s="155" t="s">
        <v>1</v>
      </c>
      <c r="F537" s="156" t="s">
        <v>2251</v>
      </c>
      <c r="H537" s="155" t="s">
        <v>1</v>
      </c>
      <c r="I537" s="157"/>
      <c r="L537" s="153"/>
      <c r="M537" s="158"/>
      <c r="T537" s="159"/>
      <c r="AT537" s="155" t="s">
        <v>323</v>
      </c>
      <c r="AU537" s="155" t="s">
        <v>88</v>
      </c>
      <c r="AV537" s="12" t="s">
        <v>21</v>
      </c>
      <c r="AW537" s="12" t="s">
        <v>35</v>
      </c>
      <c r="AX537" s="12" t="s">
        <v>79</v>
      </c>
      <c r="AY537" s="155" t="s">
        <v>317</v>
      </c>
    </row>
    <row r="538" spans="2:51" s="12" customFormat="1" ht="22.5">
      <c r="B538" s="153"/>
      <c r="D538" s="154" t="s">
        <v>323</v>
      </c>
      <c r="E538" s="155" t="s">
        <v>1</v>
      </c>
      <c r="F538" s="156" t="s">
        <v>2252</v>
      </c>
      <c r="H538" s="155" t="s">
        <v>1</v>
      </c>
      <c r="I538" s="157"/>
      <c r="L538" s="153"/>
      <c r="M538" s="158"/>
      <c r="T538" s="159"/>
      <c r="AT538" s="155" t="s">
        <v>323</v>
      </c>
      <c r="AU538" s="155" t="s">
        <v>88</v>
      </c>
      <c r="AV538" s="12" t="s">
        <v>21</v>
      </c>
      <c r="AW538" s="12" t="s">
        <v>35</v>
      </c>
      <c r="AX538" s="12" t="s">
        <v>79</v>
      </c>
      <c r="AY538" s="155" t="s">
        <v>317</v>
      </c>
    </row>
    <row r="539" spans="2:51" s="13" customFormat="1" ht="11.25">
      <c r="B539" s="160"/>
      <c r="D539" s="154" t="s">
        <v>323</v>
      </c>
      <c r="E539" s="161" t="s">
        <v>1</v>
      </c>
      <c r="F539" s="162" t="s">
        <v>21</v>
      </c>
      <c r="H539" s="163">
        <v>1</v>
      </c>
      <c r="I539" s="164"/>
      <c r="L539" s="160"/>
      <c r="M539" s="165"/>
      <c r="T539" s="166"/>
      <c r="AT539" s="161" t="s">
        <v>323</v>
      </c>
      <c r="AU539" s="161" t="s">
        <v>88</v>
      </c>
      <c r="AV539" s="13" t="s">
        <v>88</v>
      </c>
      <c r="AW539" s="13" t="s">
        <v>35</v>
      </c>
      <c r="AX539" s="13" t="s">
        <v>79</v>
      </c>
      <c r="AY539" s="161" t="s">
        <v>317</v>
      </c>
    </row>
    <row r="540" spans="2:51" s="15" customFormat="1" ht="11.25">
      <c r="B540" s="174"/>
      <c r="D540" s="154" t="s">
        <v>323</v>
      </c>
      <c r="E540" s="175" t="s">
        <v>1</v>
      </c>
      <c r="F540" s="176" t="s">
        <v>334</v>
      </c>
      <c r="H540" s="177">
        <v>1</v>
      </c>
      <c r="I540" s="178"/>
      <c r="L540" s="174"/>
      <c r="M540" s="199"/>
      <c r="N540" s="200"/>
      <c r="O540" s="200"/>
      <c r="P540" s="200"/>
      <c r="Q540" s="200"/>
      <c r="R540" s="200"/>
      <c r="S540" s="200"/>
      <c r="T540" s="201"/>
      <c r="AT540" s="175" t="s">
        <v>323</v>
      </c>
      <c r="AU540" s="175" t="s">
        <v>88</v>
      </c>
      <c r="AV540" s="15" t="s">
        <v>219</v>
      </c>
      <c r="AW540" s="15" t="s">
        <v>35</v>
      </c>
      <c r="AX540" s="15" t="s">
        <v>21</v>
      </c>
      <c r="AY540" s="175" t="s">
        <v>317</v>
      </c>
    </row>
    <row r="541" spans="2:12" s="1" customFormat="1" ht="6.95" customHeight="1">
      <c r="B541" s="44"/>
      <c r="C541" s="45"/>
      <c r="D541" s="45"/>
      <c r="E541" s="45"/>
      <c r="F541" s="45"/>
      <c r="G541" s="45"/>
      <c r="H541" s="45"/>
      <c r="I541" s="45"/>
      <c r="J541" s="45"/>
      <c r="K541" s="45"/>
      <c r="L541" s="32"/>
    </row>
  </sheetData>
  <sheetProtection algorithmName="SHA-512" hashValue="h5ZijkJbbHPxAFQbREsu3RK7+cfkmWZ8jVvf7YVtKy6kll/lr+O0qURVbjg+amMB+I2oyDP0JmcoeETLvSGaLw==" saltValue="d/hj209iDKAbysHsFtgjRx39AZdc1t2pGqg4GD1JkDJLAfOROX8Uzmt87KH6XAzzWTezKcsSIy6601AdgEXDRQ==" spinCount="100000" sheet="1" objects="1" scenarios="1" formatColumns="0" formatRows="0" autoFilter="0"/>
  <autoFilter ref="C132:K540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101</v>
      </c>
      <c r="AZ2" s="93" t="s">
        <v>144</v>
      </c>
      <c r="BA2" s="93" t="s">
        <v>1020</v>
      </c>
      <c r="BB2" s="93" t="s">
        <v>107</v>
      </c>
      <c r="BC2" s="93" t="s">
        <v>2253</v>
      </c>
      <c r="BD2" s="93" t="s">
        <v>88</v>
      </c>
    </row>
    <row r="3" spans="2:5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  <c r="AZ3" s="93" t="s">
        <v>2254</v>
      </c>
      <c r="BA3" s="93" t="s">
        <v>2255</v>
      </c>
      <c r="BB3" s="93" t="s">
        <v>199</v>
      </c>
      <c r="BC3" s="93" t="s">
        <v>21</v>
      </c>
      <c r="BD3" s="93" t="s">
        <v>88</v>
      </c>
    </row>
    <row r="4" spans="2:56" ht="24.95" customHeight="1" hidden="1">
      <c r="B4" s="20"/>
      <c r="D4" s="21" t="s">
        <v>112</v>
      </c>
      <c r="L4" s="20"/>
      <c r="M4" s="94" t="s">
        <v>11</v>
      </c>
      <c r="AT4" s="17" t="s">
        <v>4</v>
      </c>
      <c r="AZ4" s="93" t="s">
        <v>2256</v>
      </c>
      <c r="BA4" s="93" t="s">
        <v>2257</v>
      </c>
      <c r="BB4" s="93" t="s">
        <v>199</v>
      </c>
      <c r="BC4" s="93" t="s">
        <v>21</v>
      </c>
      <c r="BD4" s="93" t="s">
        <v>88</v>
      </c>
    </row>
    <row r="5" spans="2:56" ht="6.95" customHeight="1" hidden="1">
      <c r="B5" s="20"/>
      <c r="L5" s="20"/>
      <c r="AZ5" s="93" t="s">
        <v>2258</v>
      </c>
      <c r="BA5" s="93" t="s">
        <v>2259</v>
      </c>
      <c r="BB5" s="93" t="s">
        <v>172</v>
      </c>
      <c r="BC5" s="93" t="s">
        <v>508</v>
      </c>
      <c r="BD5" s="93" t="s">
        <v>88</v>
      </c>
    </row>
    <row r="6" spans="2:56" ht="12" customHeight="1" hidden="1">
      <c r="B6" s="20"/>
      <c r="D6" s="27" t="s">
        <v>17</v>
      </c>
      <c r="L6" s="20"/>
      <c r="AZ6" s="93" t="s">
        <v>2260</v>
      </c>
      <c r="BA6" s="93" t="s">
        <v>2261</v>
      </c>
      <c r="BB6" s="93" t="s">
        <v>172</v>
      </c>
      <c r="BC6" s="93" t="s">
        <v>375</v>
      </c>
      <c r="BD6" s="93" t="s">
        <v>88</v>
      </c>
    </row>
    <row r="7" spans="2:56" ht="16.5" customHeight="1" hidden="1">
      <c r="B7" s="20"/>
      <c r="E7" s="255" t="str">
        <f>'Rekapitulace stavby'!K6</f>
        <v>Roblín - kanalizace</v>
      </c>
      <c r="F7" s="256"/>
      <c r="G7" s="256"/>
      <c r="H7" s="256"/>
      <c r="L7" s="20"/>
      <c r="AZ7" s="93" t="s">
        <v>2262</v>
      </c>
      <c r="BA7" s="93" t="s">
        <v>2263</v>
      </c>
      <c r="BB7" s="93" t="s">
        <v>107</v>
      </c>
      <c r="BC7" s="93" t="s">
        <v>408</v>
      </c>
      <c r="BD7" s="93" t="s">
        <v>88</v>
      </c>
    </row>
    <row r="8" spans="2:56" s="1" customFormat="1" ht="12" customHeight="1" hidden="1">
      <c r="B8" s="32"/>
      <c r="D8" s="27" t="s">
        <v>124</v>
      </c>
      <c r="L8" s="32"/>
      <c r="AZ8" s="93" t="s">
        <v>2264</v>
      </c>
      <c r="BA8" s="93" t="s">
        <v>2265</v>
      </c>
      <c r="BB8" s="93" t="s">
        <v>172</v>
      </c>
      <c r="BC8" s="93" t="s">
        <v>503</v>
      </c>
      <c r="BD8" s="93" t="s">
        <v>88</v>
      </c>
    </row>
    <row r="9" spans="2:56" s="1" customFormat="1" ht="16.5" customHeight="1" hidden="1">
      <c r="B9" s="32"/>
      <c r="E9" s="213" t="s">
        <v>2266</v>
      </c>
      <c r="F9" s="257"/>
      <c r="G9" s="257"/>
      <c r="H9" s="257"/>
      <c r="L9" s="32"/>
      <c r="AZ9" s="93" t="s">
        <v>2267</v>
      </c>
      <c r="BA9" s="93" t="s">
        <v>2268</v>
      </c>
      <c r="BB9" s="93" t="s">
        <v>172</v>
      </c>
      <c r="BC9" s="93" t="s">
        <v>503</v>
      </c>
      <c r="BD9" s="93" t="s">
        <v>88</v>
      </c>
    </row>
    <row r="10" spans="2:56" s="1" customFormat="1" ht="11.25" hidden="1">
      <c r="B10" s="32"/>
      <c r="L10" s="32"/>
      <c r="AZ10" s="93" t="s">
        <v>2269</v>
      </c>
      <c r="BA10" s="93" t="s">
        <v>2270</v>
      </c>
      <c r="BB10" s="93" t="s">
        <v>199</v>
      </c>
      <c r="BC10" s="93" t="s">
        <v>190</v>
      </c>
      <c r="BD10" s="93" t="s">
        <v>88</v>
      </c>
    </row>
    <row r="11" spans="2:56" s="1" customFormat="1" ht="12" customHeight="1" hidden="1">
      <c r="B11" s="32"/>
      <c r="D11" s="27" t="s">
        <v>19</v>
      </c>
      <c r="F11" s="25" t="s">
        <v>1</v>
      </c>
      <c r="I11" s="27" t="s">
        <v>20</v>
      </c>
      <c r="J11" s="25" t="s">
        <v>1</v>
      </c>
      <c r="L11" s="32"/>
      <c r="AZ11" s="93" t="s">
        <v>234</v>
      </c>
      <c r="BA11" s="93" t="s">
        <v>235</v>
      </c>
      <c r="BB11" s="93" t="s">
        <v>236</v>
      </c>
      <c r="BC11" s="93" t="s">
        <v>2271</v>
      </c>
      <c r="BD11" s="93" t="s">
        <v>88</v>
      </c>
    </row>
    <row r="12" spans="2:56" s="1" customFormat="1" ht="12" customHeight="1" hidden="1">
      <c r="B12" s="32"/>
      <c r="D12" s="27" t="s">
        <v>22</v>
      </c>
      <c r="F12" s="25" t="s">
        <v>23</v>
      </c>
      <c r="I12" s="27" t="s">
        <v>24</v>
      </c>
      <c r="J12" s="52" t="str">
        <f>'Rekapitulace stavby'!AN8</f>
        <v>30. 7. 2023</v>
      </c>
      <c r="L12" s="32"/>
      <c r="AZ12" s="93" t="s">
        <v>238</v>
      </c>
      <c r="BA12" s="93" t="s">
        <v>239</v>
      </c>
      <c r="BB12" s="93" t="s">
        <v>236</v>
      </c>
      <c r="BC12" s="93" t="s">
        <v>2271</v>
      </c>
      <c r="BD12" s="93" t="s">
        <v>88</v>
      </c>
    </row>
    <row r="13" spans="2:56" s="1" customFormat="1" ht="10.9" customHeight="1" hidden="1">
      <c r="B13" s="32"/>
      <c r="L13" s="32"/>
      <c r="AZ13" s="93" t="s">
        <v>268</v>
      </c>
      <c r="BA13" s="93" t="s">
        <v>1173</v>
      </c>
      <c r="BB13" s="93" t="s">
        <v>154</v>
      </c>
      <c r="BC13" s="93" t="s">
        <v>216</v>
      </c>
      <c r="BD13" s="93" t="s">
        <v>88</v>
      </c>
    </row>
    <row r="14" spans="2:56" s="1" customFormat="1" ht="12" customHeight="1" hidden="1">
      <c r="B14" s="32"/>
      <c r="D14" s="27" t="s">
        <v>27</v>
      </c>
      <c r="I14" s="27" t="s">
        <v>28</v>
      </c>
      <c r="J14" s="25" t="s">
        <v>1</v>
      </c>
      <c r="L14" s="32"/>
      <c r="AZ14" s="93" t="s">
        <v>2272</v>
      </c>
      <c r="BA14" s="93" t="s">
        <v>2273</v>
      </c>
      <c r="BB14" s="93" t="s">
        <v>172</v>
      </c>
      <c r="BC14" s="93" t="s">
        <v>503</v>
      </c>
      <c r="BD14" s="93" t="s">
        <v>88</v>
      </c>
    </row>
    <row r="15" spans="2:12" s="1" customFormat="1" ht="18" customHeight="1" hidden="1">
      <c r="B15" s="32"/>
      <c r="E15" s="25" t="s">
        <v>29</v>
      </c>
      <c r="I15" s="27" t="s">
        <v>30</v>
      </c>
      <c r="J15" s="25" t="s">
        <v>1</v>
      </c>
      <c r="L15" s="32"/>
    </row>
    <row r="16" spans="2:12" s="1" customFormat="1" ht="6.95" customHeight="1" hidden="1">
      <c r="B16" s="32"/>
      <c r="L16" s="32"/>
    </row>
    <row r="17" spans="2:12" s="1" customFormat="1" ht="12" customHeight="1" hidden="1">
      <c r="B17" s="32"/>
      <c r="D17" s="27" t="s">
        <v>31</v>
      </c>
      <c r="I17" s="27" t="s">
        <v>28</v>
      </c>
      <c r="J17" s="28" t="str">
        <f>'Rekapitulace stavby'!AN13</f>
        <v>Vyplň údaj</v>
      </c>
      <c r="L17" s="32"/>
    </row>
    <row r="18" spans="2:12" s="1" customFormat="1" ht="18" customHeight="1" hidden="1">
      <c r="B18" s="32"/>
      <c r="E18" s="258" t="str">
        <f>'Rekapitulace stavby'!E14</f>
        <v>Vyplň údaj</v>
      </c>
      <c r="F18" s="239"/>
      <c r="G18" s="239"/>
      <c r="H18" s="239"/>
      <c r="I18" s="27" t="s">
        <v>30</v>
      </c>
      <c r="J18" s="28" t="str">
        <f>'Rekapitulace stavby'!AN14</f>
        <v>Vyplň údaj</v>
      </c>
      <c r="L18" s="32"/>
    </row>
    <row r="19" spans="2:12" s="1" customFormat="1" ht="6.95" customHeight="1" hidden="1">
      <c r="B19" s="32"/>
      <c r="L19" s="32"/>
    </row>
    <row r="20" spans="2:12" s="1" customFormat="1" ht="12" customHeight="1" hidden="1">
      <c r="B20" s="32"/>
      <c r="D20" s="27" t="s">
        <v>33</v>
      </c>
      <c r="I20" s="27" t="s">
        <v>28</v>
      </c>
      <c r="J20" s="25" t="s">
        <v>1</v>
      </c>
      <c r="L20" s="32"/>
    </row>
    <row r="21" spans="2:12" s="1" customFormat="1" ht="18" customHeight="1" hidden="1">
      <c r="B21" s="32"/>
      <c r="E21" s="25" t="s">
        <v>165</v>
      </c>
      <c r="I21" s="27" t="s">
        <v>30</v>
      </c>
      <c r="J21" s="25" t="s">
        <v>1</v>
      </c>
      <c r="L21" s="32"/>
    </row>
    <row r="22" spans="2:12" s="1" customFormat="1" ht="6.95" customHeight="1" hidden="1">
      <c r="B22" s="32"/>
      <c r="L22" s="32"/>
    </row>
    <row r="23" spans="2:12" s="1" customFormat="1" ht="12" customHeight="1" hidden="1">
      <c r="B23" s="32"/>
      <c r="D23" s="27" t="s">
        <v>36</v>
      </c>
      <c r="I23" s="27" t="s">
        <v>28</v>
      </c>
      <c r="J23" s="25" t="str">
        <f>IF('Rekapitulace stavby'!AN19="","",'Rekapitulace stavby'!AN19)</f>
        <v/>
      </c>
      <c r="L23" s="32"/>
    </row>
    <row r="24" spans="2:12" s="1" customFormat="1" ht="18" customHeight="1" hidden="1">
      <c r="B24" s="32"/>
      <c r="E24" s="25" t="str">
        <f>IF('Rekapitulace stavby'!E20="","",'Rekapitulace stavby'!E20)</f>
        <v xml:space="preserve"> </v>
      </c>
      <c r="I24" s="27" t="s">
        <v>30</v>
      </c>
      <c r="J24" s="25" t="str">
        <f>IF('Rekapitulace stavby'!AN20="","",'Rekapitulace stavby'!AN20)</f>
        <v/>
      </c>
      <c r="L24" s="32"/>
    </row>
    <row r="25" spans="2:12" s="1" customFormat="1" ht="6.95" customHeight="1" hidden="1">
      <c r="B25" s="32"/>
      <c r="L25" s="32"/>
    </row>
    <row r="26" spans="2:12" s="1" customFormat="1" ht="12" customHeight="1" hidden="1">
      <c r="B26" s="32"/>
      <c r="D26" s="27" t="s">
        <v>38</v>
      </c>
      <c r="L26" s="32"/>
    </row>
    <row r="27" spans="2:12" s="7" customFormat="1" ht="16.5" customHeight="1" hidden="1">
      <c r="B27" s="95"/>
      <c r="E27" s="244" t="s">
        <v>1</v>
      </c>
      <c r="F27" s="244"/>
      <c r="G27" s="244"/>
      <c r="H27" s="244"/>
      <c r="L27" s="95"/>
    </row>
    <row r="28" spans="2:12" s="1" customFormat="1" ht="6.95" customHeight="1" hidden="1">
      <c r="B28" s="32"/>
      <c r="L28" s="32"/>
    </row>
    <row r="29" spans="2:12" s="1" customFormat="1" ht="6.95" customHeight="1" hidden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 hidden="1">
      <c r="B30" s="32"/>
      <c r="D30" s="97" t="s">
        <v>39</v>
      </c>
      <c r="J30" s="66">
        <f>ROUND(J124,2)</f>
        <v>0</v>
      </c>
      <c r="L30" s="32"/>
    </row>
    <row r="31" spans="2:12" s="1" customFormat="1" ht="6.95" customHeight="1" hidden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 hidden="1">
      <c r="B32" s="32"/>
      <c r="F32" s="35" t="s">
        <v>41</v>
      </c>
      <c r="I32" s="35" t="s">
        <v>40</v>
      </c>
      <c r="J32" s="35" t="s">
        <v>42</v>
      </c>
      <c r="L32" s="32"/>
    </row>
    <row r="33" spans="2:12" s="1" customFormat="1" ht="14.45" customHeight="1" hidden="1">
      <c r="B33" s="32"/>
      <c r="D33" s="55" t="s">
        <v>43</v>
      </c>
      <c r="E33" s="27" t="s">
        <v>44</v>
      </c>
      <c r="F33" s="86">
        <f>ROUND((SUM(BE124:BE269)),2)</f>
        <v>0</v>
      </c>
      <c r="I33" s="98">
        <v>0.21</v>
      </c>
      <c r="J33" s="86">
        <f>ROUND(((SUM(BE124:BE269))*I33),2)</f>
        <v>0</v>
      </c>
      <c r="L33" s="32"/>
    </row>
    <row r="34" spans="2:12" s="1" customFormat="1" ht="14.45" customHeight="1" hidden="1">
      <c r="B34" s="32"/>
      <c r="E34" s="27" t="s">
        <v>45</v>
      </c>
      <c r="F34" s="86">
        <f>ROUND((SUM(BF124:BF269)),2)</f>
        <v>0</v>
      </c>
      <c r="I34" s="98">
        <v>0.15</v>
      </c>
      <c r="J34" s="86">
        <f>ROUND(((SUM(BF124:BF269))*I34),2)</f>
        <v>0</v>
      </c>
      <c r="L34" s="32"/>
    </row>
    <row r="35" spans="2:12" s="1" customFormat="1" ht="14.45" customHeight="1" hidden="1">
      <c r="B35" s="32"/>
      <c r="E35" s="27" t="s">
        <v>46</v>
      </c>
      <c r="F35" s="86">
        <f>ROUND((SUM(BG124:BG269)),2)</f>
        <v>0</v>
      </c>
      <c r="I35" s="98">
        <v>0.21</v>
      </c>
      <c r="J35" s="86">
        <f>0</f>
        <v>0</v>
      </c>
      <c r="L35" s="32"/>
    </row>
    <row r="36" spans="2:12" s="1" customFormat="1" ht="14.45" customHeight="1" hidden="1">
      <c r="B36" s="32"/>
      <c r="E36" s="27" t="s">
        <v>47</v>
      </c>
      <c r="F36" s="86">
        <f>ROUND((SUM(BH124:BH269)),2)</f>
        <v>0</v>
      </c>
      <c r="I36" s="98">
        <v>0.15</v>
      </c>
      <c r="J36" s="86">
        <f>0</f>
        <v>0</v>
      </c>
      <c r="L36" s="32"/>
    </row>
    <row r="37" spans="2:12" s="1" customFormat="1" ht="14.45" customHeight="1" hidden="1">
      <c r="B37" s="32"/>
      <c r="E37" s="27" t="s">
        <v>48</v>
      </c>
      <c r="F37" s="86">
        <f>ROUND((SUM(BI124:BI269)),2)</f>
        <v>0</v>
      </c>
      <c r="I37" s="98">
        <v>0</v>
      </c>
      <c r="J37" s="86">
        <f>0</f>
        <v>0</v>
      </c>
      <c r="L37" s="32"/>
    </row>
    <row r="38" spans="2:12" s="1" customFormat="1" ht="6.95" customHeight="1" hidden="1">
      <c r="B38" s="32"/>
      <c r="L38" s="32"/>
    </row>
    <row r="39" spans="2:12" s="1" customFormat="1" ht="25.35" customHeight="1" hidden="1">
      <c r="B39" s="32"/>
      <c r="C39" s="99"/>
      <c r="D39" s="100" t="s">
        <v>49</v>
      </c>
      <c r="E39" s="57"/>
      <c r="F39" s="57"/>
      <c r="G39" s="101" t="s">
        <v>50</v>
      </c>
      <c r="H39" s="102" t="s">
        <v>51</v>
      </c>
      <c r="I39" s="57"/>
      <c r="J39" s="103">
        <f>SUM(J30:J37)</f>
        <v>0</v>
      </c>
      <c r="K39" s="104"/>
      <c r="L39" s="32"/>
    </row>
    <row r="40" spans="2:12" s="1" customFormat="1" ht="14.45" customHeight="1" hidden="1">
      <c r="B40" s="32"/>
      <c r="L40" s="32"/>
    </row>
    <row r="41" spans="2:12" ht="14.45" customHeight="1" hidden="1">
      <c r="B41" s="20"/>
      <c r="L41" s="20"/>
    </row>
    <row r="42" spans="2:12" ht="14.45" customHeight="1" hidden="1">
      <c r="B42" s="20"/>
      <c r="L42" s="20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1" customFormat="1" ht="14.45" customHeight="1" hidden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2:12" s="1" customFormat="1" ht="12.75" hidden="1">
      <c r="B61" s="32"/>
      <c r="D61" s="43" t="s">
        <v>54</v>
      </c>
      <c r="E61" s="34"/>
      <c r="F61" s="105" t="s">
        <v>55</v>
      </c>
      <c r="G61" s="43" t="s">
        <v>54</v>
      </c>
      <c r="H61" s="34"/>
      <c r="I61" s="34"/>
      <c r="J61" s="106" t="s">
        <v>55</v>
      </c>
      <c r="K61" s="34"/>
      <c r="L61" s="32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54</v>
      </c>
      <c r="E76" s="34"/>
      <c r="F76" s="105" t="s">
        <v>55</v>
      </c>
      <c r="G76" s="43" t="s">
        <v>54</v>
      </c>
      <c r="H76" s="34"/>
      <c r="I76" s="34"/>
      <c r="J76" s="106" t="s">
        <v>55</v>
      </c>
      <c r="K76" s="34"/>
      <c r="L76" s="32"/>
    </row>
    <row r="77" spans="2:12" s="1" customFormat="1" ht="14.45" customHeight="1" hidden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ht="11.25" hidden="1"/>
    <row r="79" ht="11.25" hidden="1"/>
    <row r="80" ht="11.25" hidden="1"/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 hidden="1">
      <c r="B82" s="32"/>
      <c r="C82" s="21" t="s">
        <v>287</v>
      </c>
      <c r="L82" s="32"/>
    </row>
    <row r="83" spans="2:12" s="1" customFormat="1" ht="6.95" customHeight="1" hidden="1">
      <c r="B83" s="32"/>
      <c r="L83" s="32"/>
    </row>
    <row r="84" spans="2:12" s="1" customFormat="1" ht="12" customHeight="1" hidden="1">
      <c r="B84" s="32"/>
      <c r="C84" s="27" t="s">
        <v>17</v>
      </c>
      <c r="L84" s="32"/>
    </row>
    <row r="85" spans="2:12" s="1" customFormat="1" ht="16.5" customHeight="1" hidden="1">
      <c r="B85" s="32"/>
      <c r="E85" s="255" t="str">
        <f>E7</f>
        <v>Roblín - kanalizace</v>
      </c>
      <c r="F85" s="256"/>
      <c r="G85" s="256"/>
      <c r="H85" s="256"/>
      <c r="L85" s="32"/>
    </row>
    <row r="86" spans="2:12" s="1" customFormat="1" ht="12" customHeight="1" hidden="1">
      <c r="B86" s="32"/>
      <c r="C86" s="27" t="s">
        <v>124</v>
      </c>
      <c r="L86" s="32"/>
    </row>
    <row r="87" spans="2:12" s="1" customFormat="1" ht="16.5" customHeight="1" hidden="1">
      <c r="B87" s="32"/>
      <c r="E87" s="213" t="str">
        <f>E9</f>
        <v>003c - SO-04 NN přípojka pro ČS1</v>
      </c>
      <c r="F87" s="257"/>
      <c r="G87" s="257"/>
      <c r="H87" s="257"/>
      <c r="L87" s="32"/>
    </row>
    <row r="88" spans="2:12" s="1" customFormat="1" ht="6.95" customHeight="1" hidden="1">
      <c r="B88" s="32"/>
      <c r="L88" s="32"/>
    </row>
    <row r="89" spans="2:12" s="1" customFormat="1" ht="12" customHeight="1" hidden="1">
      <c r="B89" s="32"/>
      <c r="C89" s="27" t="s">
        <v>22</v>
      </c>
      <c r="F89" s="25" t="str">
        <f>F12</f>
        <v>Roblín</v>
      </c>
      <c r="I89" s="27" t="s">
        <v>24</v>
      </c>
      <c r="J89" s="52" t="str">
        <f>IF(J12="","",J12)</f>
        <v>30. 7. 2023</v>
      </c>
      <c r="L89" s="32"/>
    </row>
    <row r="90" spans="2:12" s="1" customFormat="1" ht="6.95" customHeight="1" hidden="1">
      <c r="B90" s="32"/>
      <c r="L90" s="32"/>
    </row>
    <row r="91" spans="2:12" s="1" customFormat="1" ht="40.15" customHeight="1" hidden="1">
      <c r="B91" s="32"/>
      <c r="C91" s="27" t="s">
        <v>27</v>
      </c>
      <c r="F91" s="25" t="str">
        <f>E15</f>
        <v>Obec Roblín</v>
      </c>
      <c r="I91" s="27" t="s">
        <v>33</v>
      </c>
      <c r="J91" s="30" t="str">
        <f>E21</f>
        <v>Vodohospodářské imženýrské služby a.s.</v>
      </c>
      <c r="L91" s="32"/>
    </row>
    <row r="92" spans="2:12" s="1" customFormat="1" ht="15.2" customHeight="1" hidden="1">
      <c r="B92" s="32"/>
      <c r="C92" s="27" t="s">
        <v>31</v>
      </c>
      <c r="F92" s="25" t="str">
        <f>IF(E18="","",E18)</f>
        <v>Vyplň údaj</v>
      </c>
      <c r="I92" s="27" t="s">
        <v>36</v>
      </c>
      <c r="J92" s="30" t="str">
        <f>E24</f>
        <v xml:space="preserve"> </v>
      </c>
      <c r="L92" s="32"/>
    </row>
    <row r="93" spans="2:12" s="1" customFormat="1" ht="10.35" customHeight="1" hidden="1">
      <c r="B93" s="32"/>
      <c r="L93" s="32"/>
    </row>
    <row r="94" spans="2:12" s="1" customFormat="1" ht="29.25" customHeight="1" hidden="1">
      <c r="B94" s="32"/>
      <c r="C94" s="107" t="s">
        <v>288</v>
      </c>
      <c r="D94" s="99"/>
      <c r="E94" s="99"/>
      <c r="F94" s="99"/>
      <c r="G94" s="99"/>
      <c r="H94" s="99"/>
      <c r="I94" s="99"/>
      <c r="J94" s="108" t="s">
        <v>289</v>
      </c>
      <c r="K94" s="99"/>
      <c r="L94" s="32"/>
    </row>
    <row r="95" spans="2:12" s="1" customFormat="1" ht="10.35" customHeight="1" hidden="1">
      <c r="B95" s="32"/>
      <c r="L95" s="32"/>
    </row>
    <row r="96" spans="2:47" s="1" customFormat="1" ht="22.9" customHeight="1" hidden="1">
      <c r="B96" s="32"/>
      <c r="C96" s="109" t="s">
        <v>290</v>
      </c>
      <c r="J96" s="66">
        <f>J124</f>
        <v>0</v>
      </c>
      <c r="L96" s="32"/>
      <c r="AU96" s="17" t="s">
        <v>291</v>
      </c>
    </row>
    <row r="97" spans="2:12" s="8" customFormat="1" ht="24.95" customHeight="1" hidden="1">
      <c r="B97" s="110"/>
      <c r="D97" s="111" t="s">
        <v>292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9" customFormat="1" ht="19.9" customHeight="1" hidden="1">
      <c r="B98" s="114"/>
      <c r="D98" s="115" t="s">
        <v>293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9" customFormat="1" ht="19.9" customHeight="1" hidden="1">
      <c r="B99" s="114"/>
      <c r="D99" s="115" t="s">
        <v>297</v>
      </c>
      <c r="E99" s="116"/>
      <c r="F99" s="116"/>
      <c r="G99" s="116"/>
      <c r="H99" s="116"/>
      <c r="I99" s="116"/>
      <c r="J99" s="117">
        <f>J165</f>
        <v>0</v>
      </c>
      <c r="L99" s="114"/>
    </row>
    <row r="100" spans="2:12" s="9" customFormat="1" ht="19.9" customHeight="1" hidden="1">
      <c r="B100" s="114"/>
      <c r="D100" s="115" t="s">
        <v>300</v>
      </c>
      <c r="E100" s="116"/>
      <c r="F100" s="116"/>
      <c r="G100" s="116"/>
      <c r="H100" s="116"/>
      <c r="I100" s="116"/>
      <c r="J100" s="117">
        <f>J170</f>
        <v>0</v>
      </c>
      <c r="L100" s="114"/>
    </row>
    <row r="101" spans="2:12" s="9" customFormat="1" ht="19.9" customHeight="1" hidden="1">
      <c r="B101" s="114"/>
      <c r="D101" s="115" t="s">
        <v>301</v>
      </c>
      <c r="E101" s="116"/>
      <c r="F101" s="116"/>
      <c r="G101" s="116"/>
      <c r="H101" s="116"/>
      <c r="I101" s="116"/>
      <c r="J101" s="117">
        <f>J192</f>
        <v>0</v>
      </c>
      <c r="L101" s="114"/>
    </row>
    <row r="102" spans="2:12" s="8" customFormat="1" ht="24.95" customHeight="1" hidden="1">
      <c r="B102" s="110"/>
      <c r="D102" s="111" t="s">
        <v>1191</v>
      </c>
      <c r="E102" s="112"/>
      <c r="F102" s="112"/>
      <c r="G102" s="112"/>
      <c r="H102" s="112"/>
      <c r="I102" s="112"/>
      <c r="J102" s="113">
        <f>J194</f>
        <v>0</v>
      </c>
      <c r="L102" s="110"/>
    </row>
    <row r="103" spans="2:12" s="9" customFormat="1" ht="19.9" customHeight="1" hidden="1">
      <c r="B103" s="114"/>
      <c r="D103" s="115" t="s">
        <v>2274</v>
      </c>
      <c r="E103" s="116"/>
      <c r="F103" s="116"/>
      <c r="G103" s="116"/>
      <c r="H103" s="116"/>
      <c r="I103" s="116"/>
      <c r="J103" s="117">
        <f>J195</f>
        <v>0</v>
      </c>
      <c r="L103" s="114"/>
    </row>
    <row r="104" spans="2:12" s="9" customFormat="1" ht="19.9" customHeight="1" hidden="1">
      <c r="B104" s="114"/>
      <c r="D104" s="115" t="s">
        <v>2275</v>
      </c>
      <c r="E104" s="116"/>
      <c r="F104" s="116"/>
      <c r="G104" s="116"/>
      <c r="H104" s="116"/>
      <c r="I104" s="116"/>
      <c r="J104" s="117">
        <f>J251</f>
        <v>0</v>
      </c>
      <c r="L104" s="114"/>
    </row>
    <row r="105" spans="2:12" s="1" customFormat="1" ht="21.75" customHeight="1" hidden="1">
      <c r="B105" s="32"/>
      <c r="L105" s="32"/>
    </row>
    <row r="106" spans="2:12" s="1" customFormat="1" ht="6.95" customHeight="1" hidden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07" ht="11.25" hidden="1"/>
    <row r="108" ht="11.25" hidden="1"/>
    <row r="109" ht="11.25" hidden="1"/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302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17</v>
      </c>
      <c r="L113" s="32"/>
    </row>
    <row r="114" spans="2:12" s="1" customFormat="1" ht="16.5" customHeight="1">
      <c r="B114" s="32"/>
      <c r="E114" s="255" t="str">
        <f>E7</f>
        <v>Roblín - kanalizace</v>
      </c>
      <c r="F114" s="256"/>
      <c r="G114" s="256"/>
      <c r="H114" s="256"/>
      <c r="L114" s="32"/>
    </row>
    <row r="115" spans="2:12" s="1" customFormat="1" ht="12" customHeight="1">
      <c r="B115" s="32"/>
      <c r="C115" s="27" t="s">
        <v>124</v>
      </c>
      <c r="L115" s="32"/>
    </row>
    <row r="116" spans="2:12" s="1" customFormat="1" ht="16.5" customHeight="1">
      <c r="B116" s="32"/>
      <c r="E116" s="213" t="str">
        <f>E9</f>
        <v>003c - SO-04 NN přípojka pro ČS1</v>
      </c>
      <c r="F116" s="257"/>
      <c r="G116" s="257"/>
      <c r="H116" s="257"/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22</v>
      </c>
      <c r="F118" s="25" t="str">
        <f>F12</f>
        <v>Roblín</v>
      </c>
      <c r="I118" s="27" t="s">
        <v>24</v>
      </c>
      <c r="J118" s="52" t="str">
        <f>IF(J12="","",J12)</f>
        <v>30. 7. 2023</v>
      </c>
      <c r="L118" s="32"/>
    </row>
    <row r="119" spans="2:12" s="1" customFormat="1" ht="6.95" customHeight="1">
      <c r="B119" s="32"/>
      <c r="L119" s="32"/>
    </row>
    <row r="120" spans="2:12" s="1" customFormat="1" ht="40.15" customHeight="1">
      <c r="B120" s="32"/>
      <c r="C120" s="27" t="s">
        <v>27</v>
      </c>
      <c r="F120" s="25" t="str">
        <f>E15</f>
        <v>Obec Roblín</v>
      </c>
      <c r="I120" s="27" t="s">
        <v>33</v>
      </c>
      <c r="J120" s="30" t="str">
        <f>E21</f>
        <v>Vodohospodářské imženýrské služby a.s.</v>
      </c>
      <c r="L120" s="32"/>
    </row>
    <row r="121" spans="2:12" s="1" customFormat="1" ht="15.2" customHeight="1">
      <c r="B121" s="32"/>
      <c r="C121" s="27" t="s">
        <v>31</v>
      </c>
      <c r="F121" s="25" t="str">
        <f>IF(E18="","",E18)</f>
        <v>Vyplň údaj</v>
      </c>
      <c r="I121" s="27" t="s">
        <v>36</v>
      </c>
      <c r="J121" s="30" t="str">
        <f>E24</f>
        <v xml:space="preserve"> </v>
      </c>
      <c r="L121" s="32"/>
    </row>
    <row r="122" spans="2:12" s="1" customFormat="1" ht="10.35" customHeight="1">
      <c r="B122" s="32"/>
      <c r="L122" s="32"/>
    </row>
    <row r="123" spans="2:20" s="10" customFormat="1" ht="29.25" customHeight="1">
      <c r="B123" s="118"/>
      <c r="C123" s="119" t="s">
        <v>303</v>
      </c>
      <c r="D123" s="120" t="s">
        <v>64</v>
      </c>
      <c r="E123" s="120" t="s">
        <v>60</v>
      </c>
      <c r="F123" s="120" t="s">
        <v>61</v>
      </c>
      <c r="G123" s="120" t="s">
        <v>304</v>
      </c>
      <c r="H123" s="120" t="s">
        <v>305</v>
      </c>
      <c r="I123" s="120" t="s">
        <v>306</v>
      </c>
      <c r="J123" s="121" t="s">
        <v>289</v>
      </c>
      <c r="K123" s="122" t="s">
        <v>307</v>
      </c>
      <c r="L123" s="118"/>
      <c r="M123" s="59" t="s">
        <v>1</v>
      </c>
      <c r="N123" s="60" t="s">
        <v>43</v>
      </c>
      <c r="O123" s="60" t="s">
        <v>308</v>
      </c>
      <c r="P123" s="60" t="s">
        <v>309</v>
      </c>
      <c r="Q123" s="60" t="s">
        <v>310</v>
      </c>
      <c r="R123" s="60" t="s">
        <v>311</v>
      </c>
      <c r="S123" s="60" t="s">
        <v>312</v>
      </c>
      <c r="T123" s="61" t="s">
        <v>313</v>
      </c>
    </row>
    <row r="124" spans="2:63" s="1" customFormat="1" ht="22.9" customHeight="1">
      <c r="B124" s="32"/>
      <c r="C124" s="64" t="s">
        <v>314</v>
      </c>
      <c r="J124" s="123">
        <f>BK124</f>
        <v>0</v>
      </c>
      <c r="L124" s="32"/>
      <c r="M124" s="62"/>
      <c r="N124" s="53"/>
      <c r="O124" s="53"/>
      <c r="P124" s="124">
        <f>P125+P194</f>
        <v>0</v>
      </c>
      <c r="Q124" s="53"/>
      <c r="R124" s="124">
        <f>R125+R194</f>
        <v>3.5115765</v>
      </c>
      <c r="S124" s="53"/>
      <c r="T124" s="125">
        <f>T125+T194</f>
        <v>1.9</v>
      </c>
      <c r="AT124" s="17" t="s">
        <v>78</v>
      </c>
      <c r="AU124" s="17" t="s">
        <v>291</v>
      </c>
      <c r="BK124" s="126">
        <f>BK125+BK194</f>
        <v>0</v>
      </c>
    </row>
    <row r="125" spans="2:63" s="11" customFormat="1" ht="25.9" customHeight="1">
      <c r="B125" s="127"/>
      <c r="D125" s="128" t="s">
        <v>78</v>
      </c>
      <c r="E125" s="129" t="s">
        <v>315</v>
      </c>
      <c r="F125" s="129" t="s">
        <v>316</v>
      </c>
      <c r="I125" s="130"/>
      <c r="J125" s="131">
        <f>BK125</f>
        <v>0</v>
      </c>
      <c r="L125" s="127"/>
      <c r="M125" s="132"/>
      <c r="P125" s="133">
        <f>P126+P165+P170+P192</f>
        <v>0</v>
      </c>
      <c r="R125" s="133">
        <f>R126+R165+R170+R192</f>
        <v>3.4499999999999997</v>
      </c>
      <c r="T125" s="134">
        <f>T126+T165+T170+T192</f>
        <v>1.9</v>
      </c>
      <c r="AR125" s="128" t="s">
        <v>21</v>
      </c>
      <c r="AT125" s="135" t="s">
        <v>78</v>
      </c>
      <c r="AU125" s="135" t="s">
        <v>79</v>
      </c>
      <c r="AY125" s="128" t="s">
        <v>317</v>
      </c>
      <c r="BK125" s="136">
        <f>BK126+BK165+BK170+BK192</f>
        <v>0</v>
      </c>
    </row>
    <row r="126" spans="2:63" s="11" customFormat="1" ht="22.9" customHeight="1">
      <c r="B126" s="127"/>
      <c r="D126" s="128" t="s">
        <v>78</v>
      </c>
      <c r="E126" s="137" t="s">
        <v>21</v>
      </c>
      <c r="F126" s="137" t="s">
        <v>318</v>
      </c>
      <c r="I126" s="130"/>
      <c r="J126" s="138">
        <f>BK126</f>
        <v>0</v>
      </c>
      <c r="L126" s="127"/>
      <c r="M126" s="132"/>
      <c r="P126" s="133">
        <f>SUM(P127:P164)</f>
        <v>0</v>
      </c>
      <c r="R126" s="133">
        <f>SUM(R127:R164)</f>
        <v>0</v>
      </c>
      <c r="T126" s="134">
        <f>SUM(T127:T164)</f>
        <v>1.9</v>
      </c>
      <c r="AR126" s="128" t="s">
        <v>21</v>
      </c>
      <c r="AT126" s="135" t="s">
        <v>78</v>
      </c>
      <c r="AU126" s="135" t="s">
        <v>21</v>
      </c>
      <c r="AY126" s="128" t="s">
        <v>317</v>
      </c>
      <c r="BK126" s="136">
        <f>SUM(BK127:BK164)</f>
        <v>0</v>
      </c>
    </row>
    <row r="127" spans="2:65" s="1" customFormat="1" ht="24.2" customHeight="1">
      <c r="B127" s="32"/>
      <c r="C127" s="139" t="s">
        <v>21</v>
      </c>
      <c r="D127" s="139" t="s">
        <v>319</v>
      </c>
      <c r="E127" s="140" t="s">
        <v>1207</v>
      </c>
      <c r="F127" s="141" t="s">
        <v>1208</v>
      </c>
      <c r="G127" s="142" t="s">
        <v>154</v>
      </c>
      <c r="H127" s="143">
        <v>10</v>
      </c>
      <c r="I127" s="144"/>
      <c r="J127" s="145">
        <f>ROUND(I127*H127,1)</f>
        <v>0</v>
      </c>
      <c r="K127" s="146"/>
      <c r="L127" s="32"/>
      <c r="M127" s="147" t="s">
        <v>1</v>
      </c>
      <c r="N127" s="148" t="s">
        <v>44</v>
      </c>
      <c r="P127" s="149">
        <f>O127*H127</f>
        <v>0</v>
      </c>
      <c r="Q127" s="149">
        <v>0</v>
      </c>
      <c r="R127" s="149">
        <f>Q127*H127</f>
        <v>0</v>
      </c>
      <c r="S127" s="149">
        <v>0.19</v>
      </c>
      <c r="T127" s="150">
        <f>S127*H127</f>
        <v>1.9</v>
      </c>
      <c r="AR127" s="151" t="s">
        <v>219</v>
      </c>
      <c r="AT127" s="151" t="s">
        <v>319</v>
      </c>
      <c r="AU127" s="151" t="s">
        <v>88</v>
      </c>
      <c r="AY127" s="17" t="s">
        <v>317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7" t="s">
        <v>21</v>
      </c>
      <c r="BK127" s="152">
        <f>ROUND(I127*H127,1)</f>
        <v>0</v>
      </c>
      <c r="BL127" s="17" t="s">
        <v>219</v>
      </c>
      <c r="BM127" s="151" t="s">
        <v>2276</v>
      </c>
    </row>
    <row r="128" spans="2:51" s="12" customFormat="1" ht="11.25">
      <c r="B128" s="153"/>
      <c r="D128" s="154" t="s">
        <v>323</v>
      </c>
      <c r="E128" s="155" t="s">
        <v>1</v>
      </c>
      <c r="F128" s="156" t="s">
        <v>324</v>
      </c>
      <c r="H128" s="155" t="s">
        <v>1</v>
      </c>
      <c r="I128" s="157"/>
      <c r="L128" s="153"/>
      <c r="M128" s="158"/>
      <c r="T128" s="159"/>
      <c r="AT128" s="155" t="s">
        <v>323</v>
      </c>
      <c r="AU128" s="155" t="s">
        <v>88</v>
      </c>
      <c r="AV128" s="12" t="s">
        <v>21</v>
      </c>
      <c r="AW128" s="12" t="s">
        <v>35</v>
      </c>
      <c r="AX128" s="12" t="s">
        <v>79</v>
      </c>
      <c r="AY128" s="155" t="s">
        <v>317</v>
      </c>
    </row>
    <row r="129" spans="2:51" s="13" customFormat="1" ht="11.25">
      <c r="B129" s="160"/>
      <c r="D129" s="154" t="s">
        <v>323</v>
      </c>
      <c r="E129" s="161" t="s">
        <v>1</v>
      </c>
      <c r="F129" s="162" t="s">
        <v>2277</v>
      </c>
      <c r="H129" s="163">
        <v>10</v>
      </c>
      <c r="I129" s="164"/>
      <c r="L129" s="160"/>
      <c r="M129" s="165"/>
      <c r="T129" s="166"/>
      <c r="AT129" s="161" t="s">
        <v>323</v>
      </c>
      <c r="AU129" s="161" t="s">
        <v>88</v>
      </c>
      <c r="AV129" s="13" t="s">
        <v>88</v>
      </c>
      <c r="AW129" s="13" t="s">
        <v>35</v>
      </c>
      <c r="AX129" s="13" t="s">
        <v>79</v>
      </c>
      <c r="AY129" s="161" t="s">
        <v>317</v>
      </c>
    </row>
    <row r="130" spans="2:51" s="14" customFormat="1" ht="11.25">
      <c r="B130" s="167"/>
      <c r="D130" s="154" t="s">
        <v>323</v>
      </c>
      <c r="E130" s="168" t="s">
        <v>268</v>
      </c>
      <c r="F130" s="169" t="s">
        <v>333</v>
      </c>
      <c r="H130" s="170">
        <v>10</v>
      </c>
      <c r="I130" s="171"/>
      <c r="L130" s="167"/>
      <c r="M130" s="172"/>
      <c r="T130" s="173"/>
      <c r="AT130" s="168" t="s">
        <v>323</v>
      </c>
      <c r="AU130" s="168" t="s">
        <v>88</v>
      </c>
      <c r="AV130" s="14" t="s">
        <v>190</v>
      </c>
      <c r="AW130" s="14" t="s">
        <v>35</v>
      </c>
      <c r="AX130" s="14" t="s">
        <v>79</v>
      </c>
      <c r="AY130" s="168" t="s">
        <v>317</v>
      </c>
    </row>
    <row r="131" spans="2:51" s="15" customFormat="1" ht="11.25">
      <c r="B131" s="174"/>
      <c r="D131" s="154" t="s">
        <v>323</v>
      </c>
      <c r="E131" s="175" t="s">
        <v>1</v>
      </c>
      <c r="F131" s="176" t="s">
        <v>334</v>
      </c>
      <c r="H131" s="177">
        <v>10</v>
      </c>
      <c r="I131" s="178"/>
      <c r="L131" s="174"/>
      <c r="M131" s="179"/>
      <c r="T131" s="180"/>
      <c r="AT131" s="175" t="s">
        <v>323</v>
      </c>
      <c r="AU131" s="175" t="s">
        <v>88</v>
      </c>
      <c r="AV131" s="15" t="s">
        <v>219</v>
      </c>
      <c r="AW131" s="15" t="s">
        <v>35</v>
      </c>
      <c r="AX131" s="15" t="s">
        <v>21</v>
      </c>
      <c r="AY131" s="175" t="s">
        <v>317</v>
      </c>
    </row>
    <row r="132" spans="2:65" s="1" customFormat="1" ht="37.9" customHeight="1">
      <c r="B132" s="32"/>
      <c r="C132" s="139" t="s">
        <v>88</v>
      </c>
      <c r="D132" s="139" t="s">
        <v>319</v>
      </c>
      <c r="E132" s="140" t="s">
        <v>524</v>
      </c>
      <c r="F132" s="141" t="s">
        <v>525</v>
      </c>
      <c r="G132" s="142" t="s">
        <v>107</v>
      </c>
      <c r="H132" s="143">
        <v>17.873</v>
      </c>
      <c r="I132" s="144"/>
      <c r="J132" s="145">
        <f>ROUND(I132*H132,1)</f>
        <v>0</v>
      </c>
      <c r="K132" s="146"/>
      <c r="L132" s="32"/>
      <c r="M132" s="147" t="s">
        <v>1</v>
      </c>
      <c r="N132" s="148" t="s">
        <v>44</v>
      </c>
      <c r="P132" s="149">
        <f>O132*H132</f>
        <v>0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AR132" s="151" t="s">
        <v>219</v>
      </c>
      <c r="AT132" s="151" t="s">
        <v>319</v>
      </c>
      <c r="AU132" s="151" t="s">
        <v>88</v>
      </c>
      <c r="AY132" s="17" t="s">
        <v>317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7" t="s">
        <v>21</v>
      </c>
      <c r="BK132" s="152">
        <f>ROUND(I132*H132,1)</f>
        <v>0</v>
      </c>
      <c r="BL132" s="17" t="s">
        <v>219</v>
      </c>
      <c r="BM132" s="151" t="s">
        <v>2278</v>
      </c>
    </row>
    <row r="133" spans="2:51" s="12" customFormat="1" ht="11.25">
      <c r="B133" s="153"/>
      <c r="D133" s="154" t="s">
        <v>323</v>
      </c>
      <c r="E133" s="155" t="s">
        <v>1</v>
      </c>
      <c r="F133" s="156" t="s">
        <v>527</v>
      </c>
      <c r="H133" s="155" t="s">
        <v>1</v>
      </c>
      <c r="I133" s="157"/>
      <c r="L133" s="153"/>
      <c r="M133" s="158"/>
      <c r="T133" s="159"/>
      <c r="AT133" s="155" t="s">
        <v>323</v>
      </c>
      <c r="AU133" s="155" t="s">
        <v>88</v>
      </c>
      <c r="AV133" s="12" t="s">
        <v>21</v>
      </c>
      <c r="AW133" s="12" t="s">
        <v>35</v>
      </c>
      <c r="AX133" s="12" t="s">
        <v>79</v>
      </c>
      <c r="AY133" s="155" t="s">
        <v>317</v>
      </c>
    </row>
    <row r="134" spans="2:51" s="13" customFormat="1" ht="11.25">
      <c r="B134" s="160"/>
      <c r="D134" s="154" t="s">
        <v>323</v>
      </c>
      <c r="E134" s="161" t="s">
        <v>1</v>
      </c>
      <c r="F134" s="162" t="s">
        <v>2279</v>
      </c>
      <c r="H134" s="163">
        <v>9</v>
      </c>
      <c r="I134" s="164"/>
      <c r="L134" s="160"/>
      <c r="M134" s="165"/>
      <c r="T134" s="166"/>
      <c r="AT134" s="161" t="s">
        <v>323</v>
      </c>
      <c r="AU134" s="161" t="s">
        <v>88</v>
      </c>
      <c r="AV134" s="13" t="s">
        <v>88</v>
      </c>
      <c r="AW134" s="13" t="s">
        <v>35</v>
      </c>
      <c r="AX134" s="13" t="s">
        <v>79</v>
      </c>
      <c r="AY134" s="161" t="s">
        <v>317</v>
      </c>
    </row>
    <row r="135" spans="2:51" s="14" customFormat="1" ht="11.25">
      <c r="B135" s="167"/>
      <c r="D135" s="154" t="s">
        <v>323</v>
      </c>
      <c r="E135" s="168" t="s">
        <v>2262</v>
      </c>
      <c r="F135" s="169" t="s">
        <v>333</v>
      </c>
      <c r="H135" s="170">
        <v>9</v>
      </c>
      <c r="I135" s="171"/>
      <c r="L135" s="167"/>
      <c r="M135" s="172"/>
      <c r="T135" s="173"/>
      <c r="AT135" s="168" t="s">
        <v>323</v>
      </c>
      <c r="AU135" s="168" t="s">
        <v>88</v>
      </c>
      <c r="AV135" s="14" t="s">
        <v>190</v>
      </c>
      <c r="AW135" s="14" t="s">
        <v>35</v>
      </c>
      <c r="AX135" s="14" t="s">
        <v>79</v>
      </c>
      <c r="AY135" s="168" t="s">
        <v>317</v>
      </c>
    </row>
    <row r="136" spans="2:51" s="12" customFormat="1" ht="11.25">
      <c r="B136" s="153"/>
      <c r="D136" s="154" t="s">
        <v>323</v>
      </c>
      <c r="E136" s="155" t="s">
        <v>1</v>
      </c>
      <c r="F136" s="156" t="s">
        <v>2280</v>
      </c>
      <c r="H136" s="155" t="s">
        <v>1</v>
      </c>
      <c r="I136" s="157"/>
      <c r="L136" s="153"/>
      <c r="M136" s="158"/>
      <c r="T136" s="159"/>
      <c r="AT136" s="155" t="s">
        <v>323</v>
      </c>
      <c r="AU136" s="155" t="s">
        <v>88</v>
      </c>
      <c r="AV136" s="12" t="s">
        <v>21</v>
      </c>
      <c r="AW136" s="12" t="s">
        <v>35</v>
      </c>
      <c r="AX136" s="12" t="s">
        <v>79</v>
      </c>
      <c r="AY136" s="155" t="s">
        <v>317</v>
      </c>
    </row>
    <row r="137" spans="2:51" s="13" customFormat="1" ht="11.25">
      <c r="B137" s="160"/>
      <c r="D137" s="154" t="s">
        <v>323</v>
      </c>
      <c r="E137" s="161" t="s">
        <v>1</v>
      </c>
      <c r="F137" s="162" t="s">
        <v>2262</v>
      </c>
      <c r="H137" s="163">
        <v>9</v>
      </c>
      <c r="I137" s="164"/>
      <c r="L137" s="160"/>
      <c r="M137" s="165"/>
      <c r="T137" s="166"/>
      <c r="AT137" s="161" t="s">
        <v>323</v>
      </c>
      <c r="AU137" s="161" t="s">
        <v>88</v>
      </c>
      <c r="AV137" s="13" t="s">
        <v>88</v>
      </c>
      <c r="AW137" s="13" t="s">
        <v>35</v>
      </c>
      <c r="AX137" s="13" t="s">
        <v>79</v>
      </c>
      <c r="AY137" s="161" t="s">
        <v>317</v>
      </c>
    </row>
    <row r="138" spans="2:51" s="13" customFormat="1" ht="11.25">
      <c r="B138" s="160"/>
      <c r="D138" s="154" t="s">
        <v>323</v>
      </c>
      <c r="E138" s="161" t="s">
        <v>1</v>
      </c>
      <c r="F138" s="162" t="s">
        <v>2281</v>
      </c>
      <c r="H138" s="163">
        <v>-0.127</v>
      </c>
      <c r="I138" s="164"/>
      <c r="L138" s="160"/>
      <c r="M138" s="165"/>
      <c r="T138" s="166"/>
      <c r="AT138" s="161" t="s">
        <v>323</v>
      </c>
      <c r="AU138" s="161" t="s">
        <v>88</v>
      </c>
      <c r="AV138" s="13" t="s">
        <v>88</v>
      </c>
      <c r="AW138" s="13" t="s">
        <v>35</v>
      </c>
      <c r="AX138" s="13" t="s">
        <v>79</v>
      </c>
      <c r="AY138" s="161" t="s">
        <v>317</v>
      </c>
    </row>
    <row r="139" spans="2:51" s="14" customFormat="1" ht="11.25">
      <c r="B139" s="167"/>
      <c r="D139" s="154" t="s">
        <v>323</v>
      </c>
      <c r="E139" s="168" t="s">
        <v>1</v>
      </c>
      <c r="F139" s="169" t="s">
        <v>333</v>
      </c>
      <c r="H139" s="170">
        <v>8.873</v>
      </c>
      <c r="I139" s="171"/>
      <c r="L139" s="167"/>
      <c r="M139" s="172"/>
      <c r="T139" s="173"/>
      <c r="AT139" s="168" t="s">
        <v>323</v>
      </c>
      <c r="AU139" s="168" t="s">
        <v>88</v>
      </c>
      <c r="AV139" s="14" t="s">
        <v>190</v>
      </c>
      <c r="AW139" s="14" t="s">
        <v>35</v>
      </c>
      <c r="AX139" s="14" t="s">
        <v>79</v>
      </c>
      <c r="AY139" s="168" t="s">
        <v>317</v>
      </c>
    </row>
    <row r="140" spans="2:51" s="15" customFormat="1" ht="11.25">
      <c r="B140" s="174"/>
      <c r="D140" s="154" t="s">
        <v>323</v>
      </c>
      <c r="E140" s="175" t="s">
        <v>1</v>
      </c>
      <c r="F140" s="176" t="s">
        <v>334</v>
      </c>
      <c r="H140" s="177">
        <v>17.873</v>
      </c>
      <c r="I140" s="178"/>
      <c r="L140" s="174"/>
      <c r="M140" s="179"/>
      <c r="T140" s="180"/>
      <c r="AT140" s="175" t="s">
        <v>323</v>
      </c>
      <c r="AU140" s="175" t="s">
        <v>88</v>
      </c>
      <c r="AV140" s="15" t="s">
        <v>219</v>
      </c>
      <c r="AW140" s="15" t="s">
        <v>35</v>
      </c>
      <c r="AX140" s="15" t="s">
        <v>21</v>
      </c>
      <c r="AY140" s="175" t="s">
        <v>317</v>
      </c>
    </row>
    <row r="141" spans="2:65" s="1" customFormat="1" ht="24.2" customHeight="1">
      <c r="B141" s="32"/>
      <c r="C141" s="139" t="s">
        <v>190</v>
      </c>
      <c r="D141" s="139" t="s">
        <v>319</v>
      </c>
      <c r="E141" s="140" t="s">
        <v>546</v>
      </c>
      <c r="F141" s="141" t="s">
        <v>547</v>
      </c>
      <c r="G141" s="142" t="s">
        <v>107</v>
      </c>
      <c r="H141" s="143">
        <v>11</v>
      </c>
      <c r="I141" s="144"/>
      <c r="J141" s="145">
        <f>ROUND(I141*H141,1)</f>
        <v>0</v>
      </c>
      <c r="K141" s="146"/>
      <c r="L141" s="32"/>
      <c r="M141" s="147" t="s">
        <v>1</v>
      </c>
      <c r="N141" s="148" t="s">
        <v>44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AR141" s="151" t="s">
        <v>219</v>
      </c>
      <c r="AT141" s="151" t="s">
        <v>319</v>
      </c>
      <c r="AU141" s="151" t="s">
        <v>88</v>
      </c>
      <c r="AY141" s="17" t="s">
        <v>317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7" t="s">
        <v>21</v>
      </c>
      <c r="BK141" s="152">
        <f>ROUND(I141*H141,1)</f>
        <v>0</v>
      </c>
      <c r="BL141" s="17" t="s">
        <v>219</v>
      </c>
      <c r="BM141" s="151" t="s">
        <v>2282</v>
      </c>
    </row>
    <row r="142" spans="2:51" s="12" customFormat="1" ht="11.25">
      <c r="B142" s="153"/>
      <c r="D142" s="154" t="s">
        <v>323</v>
      </c>
      <c r="E142" s="155" t="s">
        <v>1</v>
      </c>
      <c r="F142" s="156" t="s">
        <v>122</v>
      </c>
      <c r="H142" s="155" t="s">
        <v>1</v>
      </c>
      <c r="I142" s="157"/>
      <c r="L142" s="153"/>
      <c r="M142" s="158"/>
      <c r="T142" s="159"/>
      <c r="AT142" s="155" t="s">
        <v>323</v>
      </c>
      <c r="AU142" s="155" t="s">
        <v>88</v>
      </c>
      <c r="AV142" s="12" t="s">
        <v>21</v>
      </c>
      <c r="AW142" s="12" t="s">
        <v>35</v>
      </c>
      <c r="AX142" s="12" t="s">
        <v>79</v>
      </c>
      <c r="AY142" s="155" t="s">
        <v>317</v>
      </c>
    </row>
    <row r="143" spans="2:51" s="13" customFormat="1" ht="11.25">
      <c r="B143" s="160"/>
      <c r="D143" s="154" t="s">
        <v>323</v>
      </c>
      <c r="E143" s="161" t="s">
        <v>1</v>
      </c>
      <c r="F143" s="162" t="s">
        <v>2283</v>
      </c>
      <c r="H143" s="163">
        <v>2</v>
      </c>
      <c r="I143" s="164"/>
      <c r="L143" s="160"/>
      <c r="M143" s="165"/>
      <c r="T143" s="166"/>
      <c r="AT143" s="161" t="s">
        <v>323</v>
      </c>
      <c r="AU143" s="161" t="s">
        <v>88</v>
      </c>
      <c r="AV143" s="13" t="s">
        <v>88</v>
      </c>
      <c r="AW143" s="13" t="s">
        <v>35</v>
      </c>
      <c r="AX143" s="13" t="s">
        <v>79</v>
      </c>
      <c r="AY143" s="161" t="s">
        <v>317</v>
      </c>
    </row>
    <row r="144" spans="2:51" s="12" customFormat="1" ht="11.25">
      <c r="B144" s="153"/>
      <c r="D144" s="154" t="s">
        <v>323</v>
      </c>
      <c r="E144" s="155" t="s">
        <v>1</v>
      </c>
      <c r="F144" s="156" t="s">
        <v>2284</v>
      </c>
      <c r="H144" s="155" t="s">
        <v>1</v>
      </c>
      <c r="I144" s="157"/>
      <c r="L144" s="153"/>
      <c r="M144" s="158"/>
      <c r="T144" s="159"/>
      <c r="AT144" s="155" t="s">
        <v>323</v>
      </c>
      <c r="AU144" s="155" t="s">
        <v>88</v>
      </c>
      <c r="AV144" s="12" t="s">
        <v>21</v>
      </c>
      <c r="AW144" s="12" t="s">
        <v>35</v>
      </c>
      <c r="AX144" s="12" t="s">
        <v>79</v>
      </c>
      <c r="AY144" s="155" t="s">
        <v>317</v>
      </c>
    </row>
    <row r="145" spans="2:51" s="13" customFormat="1" ht="11.25">
      <c r="B145" s="160"/>
      <c r="D145" s="154" t="s">
        <v>323</v>
      </c>
      <c r="E145" s="161" t="s">
        <v>1</v>
      </c>
      <c r="F145" s="162" t="s">
        <v>2262</v>
      </c>
      <c r="H145" s="163">
        <v>9</v>
      </c>
      <c r="I145" s="164"/>
      <c r="L145" s="160"/>
      <c r="M145" s="165"/>
      <c r="T145" s="166"/>
      <c r="AT145" s="161" t="s">
        <v>323</v>
      </c>
      <c r="AU145" s="161" t="s">
        <v>88</v>
      </c>
      <c r="AV145" s="13" t="s">
        <v>88</v>
      </c>
      <c r="AW145" s="13" t="s">
        <v>35</v>
      </c>
      <c r="AX145" s="13" t="s">
        <v>79</v>
      </c>
      <c r="AY145" s="161" t="s">
        <v>317</v>
      </c>
    </row>
    <row r="146" spans="2:51" s="15" customFormat="1" ht="11.25">
      <c r="B146" s="174"/>
      <c r="D146" s="154" t="s">
        <v>323</v>
      </c>
      <c r="E146" s="175" t="s">
        <v>1</v>
      </c>
      <c r="F146" s="176" t="s">
        <v>334</v>
      </c>
      <c r="H146" s="177">
        <v>11</v>
      </c>
      <c r="I146" s="178"/>
      <c r="L146" s="174"/>
      <c r="M146" s="179"/>
      <c r="T146" s="180"/>
      <c r="AT146" s="175" t="s">
        <v>323</v>
      </c>
      <c r="AU146" s="175" t="s">
        <v>88</v>
      </c>
      <c r="AV146" s="15" t="s">
        <v>219</v>
      </c>
      <c r="AW146" s="15" t="s">
        <v>35</v>
      </c>
      <c r="AX146" s="15" t="s">
        <v>21</v>
      </c>
      <c r="AY146" s="175" t="s">
        <v>317</v>
      </c>
    </row>
    <row r="147" spans="2:65" s="1" customFormat="1" ht="16.5" customHeight="1">
      <c r="B147" s="32"/>
      <c r="C147" s="139" t="s">
        <v>219</v>
      </c>
      <c r="D147" s="139" t="s">
        <v>319</v>
      </c>
      <c r="E147" s="140" t="s">
        <v>540</v>
      </c>
      <c r="F147" s="141" t="s">
        <v>541</v>
      </c>
      <c r="G147" s="142" t="s">
        <v>107</v>
      </c>
      <c r="H147" s="143">
        <v>9</v>
      </c>
      <c r="I147" s="144"/>
      <c r="J147" s="145">
        <f>ROUND(I147*H147,1)</f>
        <v>0</v>
      </c>
      <c r="K147" s="146"/>
      <c r="L147" s="32"/>
      <c r="M147" s="147" t="s">
        <v>1</v>
      </c>
      <c r="N147" s="148" t="s">
        <v>44</v>
      </c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AR147" s="151" t="s">
        <v>219</v>
      </c>
      <c r="AT147" s="151" t="s">
        <v>319</v>
      </c>
      <c r="AU147" s="151" t="s">
        <v>88</v>
      </c>
      <c r="AY147" s="17" t="s">
        <v>317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7" t="s">
        <v>21</v>
      </c>
      <c r="BK147" s="152">
        <f>ROUND(I147*H147,1)</f>
        <v>0</v>
      </c>
      <c r="BL147" s="17" t="s">
        <v>219</v>
      </c>
      <c r="BM147" s="151" t="s">
        <v>2285</v>
      </c>
    </row>
    <row r="148" spans="2:51" s="12" customFormat="1" ht="11.25">
      <c r="B148" s="153"/>
      <c r="D148" s="154" t="s">
        <v>323</v>
      </c>
      <c r="E148" s="155" t="s">
        <v>1</v>
      </c>
      <c r="F148" s="156" t="s">
        <v>543</v>
      </c>
      <c r="H148" s="155" t="s">
        <v>1</v>
      </c>
      <c r="I148" s="157"/>
      <c r="L148" s="153"/>
      <c r="M148" s="158"/>
      <c r="T148" s="159"/>
      <c r="AT148" s="155" t="s">
        <v>323</v>
      </c>
      <c r="AU148" s="155" t="s">
        <v>88</v>
      </c>
      <c r="AV148" s="12" t="s">
        <v>21</v>
      </c>
      <c r="AW148" s="12" t="s">
        <v>35</v>
      </c>
      <c r="AX148" s="12" t="s">
        <v>79</v>
      </c>
      <c r="AY148" s="155" t="s">
        <v>317</v>
      </c>
    </row>
    <row r="149" spans="2:51" s="13" customFormat="1" ht="11.25">
      <c r="B149" s="160"/>
      <c r="D149" s="154" t="s">
        <v>323</v>
      </c>
      <c r="E149" s="161" t="s">
        <v>1</v>
      </c>
      <c r="F149" s="162" t="s">
        <v>2262</v>
      </c>
      <c r="H149" s="163">
        <v>9</v>
      </c>
      <c r="I149" s="164"/>
      <c r="L149" s="160"/>
      <c r="M149" s="165"/>
      <c r="T149" s="166"/>
      <c r="AT149" s="161" t="s">
        <v>323</v>
      </c>
      <c r="AU149" s="161" t="s">
        <v>88</v>
      </c>
      <c r="AV149" s="13" t="s">
        <v>88</v>
      </c>
      <c r="AW149" s="13" t="s">
        <v>35</v>
      </c>
      <c r="AX149" s="13" t="s">
        <v>79</v>
      </c>
      <c r="AY149" s="161" t="s">
        <v>317</v>
      </c>
    </row>
    <row r="150" spans="2:51" s="15" customFormat="1" ht="11.25">
      <c r="B150" s="174"/>
      <c r="D150" s="154" t="s">
        <v>323</v>
      </c>
      <c r="E150" s="175" t="s">
        <v>1</v>
      </c>
      <c r="F150" s="176" t="s">
        <v>334</v>
      </c>
      <c r="H150" s="177">
        <v>9</v>
      </c>
      <c r="I150" s="178"/>
      <c r="L150" s="174"/>
      <c r="M150" s="179"/>
      <c r="T150" s="180"/>
      <c r="AT150" s="175" t="s">
        <v>323</v>
      </c>
      <c r="AU150" s="175" t="s">
        <v>88</v>
      </c>
      <c r="AV150" s="15" t="s">
        <v>219</v>
      </c>
      <c r="AW150" s="15" t="s">
        <v>35</v>
      </c>
      <c r="AX150" s="15" t="s">
        <v>21</v>
      </c>
      <c r="AY150" s="175" t="s">
        <v>317</v>
      </c>
    </row>
    <row r="151" spans="2:65" s="1" customFormat="1" ht="37.9" customHeight="1">
      <c r="B151" s="32"/>
      <c r="C151" s="139" t="s">
        <v>26</v>
      </c>
      <c r="D151" s="139" t="s">
        <v>319</v>
      </c>
      <c r="E151" s="140" t="s">
        <v>611</v>
      </c>
      <c r="F151" s="141" t="s">
        <v>612</v>
      </c>
      <c r="G151" s="142" t="s">
        <v>107</v>
      </c>
      <c r="H151" s="143">
        <v>2.127</v>
      </c>
      <c r="I151" s="144"/>
      <c r="J151" s="145">
        <f>ROUND(I151*H151,1)</f>
        <v>0</v>
      </c>
      <c r="K151" s="146"/>
      <c r="L151" s="32"/>
      <c r="M151" s="147" t="s">
        <v>1</v>
      </c>
      <c r="N151" s="148" t="s">
        <v>44</v>
      </c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AR151" s="151" t="s">
        <v>219</v>
      </c>
      <c r="AT151" s="151" t="s">
        <v>319</v>
      </c>
      <c r="AU151" s="151" t="s">
        <v>88</v>
      </c>
      <c r="AY151" s="17" t="s">
        <v>317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7" t="s">
        <v>21</v>
      </c>
      <c r="BK151" s="152">
        <f>ROUND(I151*H151,1)</f>
        <v>0</v>
      </c>
      <c r="BL151" s="17" t="s">
        <v>219</v>
      </c>
      <c r="BM151" s="151" t="s">
        <v>2286</v>
      </c>
    </row>
    <row r="152" spans="2:51" s="12" customFormat="1" ht="11.25">
      <c r="B152" s="153"/>
      <c r="D152" s="154" t="s">
        <v>323</v>
      </c>
      <c r="E152" s="155" t="s">
        <v>1</v>
      </c>
      <c r="F152" s="156" t="s">
        <v>2287</v>
      </c>
      <c r="H152" s="155" t="s">
        <v>1</v>
      </c>
      <c r="I152" s="157"/>
      <c r="L152" s="153"/>
      <c r="M152" s="158"/>
      <c r="T152" s="159"/>
      <c r="AT152" s="155" t="s">
        <v>323</v>
      </c>
      <c r="AU152" s="155" t="s">
        <v>88</v>
      </c>
      <c r="AV152" s="12" t="s">
        <v>21</v>
      </c>
      <c r="AW152" s="12" t="s">
        <v>35</v>
      </c>
      <c r="AX152" s="12" t="s">
        <v>79</v>
      </c>
      <c r="AY152" s="155" t="s">
        <v>317</v>
      </c>
    </row>
    <row r="153" spans="2:51" s="13" customFormat="1" ht="11.25">
      <c r="B153" s="160"/>
      <c r="D153" s="154" t="s">
        <v>323</v>
      </c>
      <c r="E153" s="161" t="s">
        <v>1</v>
      </c>
      <c r="F153" s="162" t="s">
        <v>2283</v>
      </c>
      <c r="H153" s="163">
        <v>2</v>
      </c>
      <c r="I153" s="164"/>
      <c r="L153" s="160"/>
      <c r="M153" s="165"/>
      <c r="T153" s="166"/>
      <c r="AT153" s="161" t="s">
        <v>323</v>
      </c>
      <c r="AU153" s="161" t="s">
        <v>88</v>
      </c>
      <c r="AV153" s="13" t="s">
        <v>88</v>
      </c>
      <c r="AW153" s="13" t="s">
        <v>35</v>
      </c>
      <c r="AX153" s="13" t="s">
        <v>79</v>
      </c>
      <c r="AY153" s="161" t="s">
        <v>317</v>
      </c>
    </row>
    <row r="154" spans="2:51" s="13" customFormat="1" ht="11.25">
      <c r="B154" s="160"/>
      <c r="D154" s="154" t="s">
        <v>323</v>
      </c>
      <c r="E154" s="161" t="s">
        <v>1</v>
      </c>
      <c r="F154" s="162" t="s">
        <v>2288</v>
      </c>
      <c r="H154" s="163">
        <v>0.127</v>
      </c>
      <c r="I154" s="164"/>
      <c r="L154" s="160"/>
      <c r="M154" s="165"/>
      <c r="T154" s="166"/>
      <c r="AT154" s="161" t="s">
        <v>323</v>
      </c>
      <c r="AU154" s="161" t="s">
        <v>88</v>
      </c>
      <c r="AV154" s="13" t="s">
        <v>88</v>
      </c>
      <c r="AW154" s="13" t="s">
        <v>35</v>
      </c>
      <c r="AX154" s="13" t="s">
        <v>79</v>
      </c>
      <c r="AY154" s="161" t="s">
        <v>317</v>
      </c>
    </row>
    <row r="155" spans="2:51" s="15" customFormat="1" ht="11.25">
      <c r="B155" s="174"/>
      <c r="D155" s="154" t="s">
        <v>323</v>
      </c>
      <c r="E155" s="175" t="s">
        <v>144</v>
      </c>
      <c r="F155" s="176" t="s">
        <v>334</v>
      </c>
      <c r="H155" s="177">
        <v>2.127</v>
      </c>
      <c r="I155" s="178"/>
      <c r="L155" s="174"/>
      <c r="M155" s="179"/>
      <c r="T155" s="180"/>
      <c r="AT155" s="175" t="s">
        <v>323</v>
      </c>
      <c r="AU155" s="175" t="s">
        <v>88</v>
      </c>
      <c r="AV155" s="15" t="s">
        <v>219</v>
      </c>
      <c r="AW155" s="15" t="s">
        <v>35</v>
      </c>
      <c r="AX155" s="15" t="s">
        <v>21</v>
      </c>
      <c r="AY155" s="175" t="s">
        <v>317</v>
      </c>
    </row>
    <row r="156" spans="2:65" s="1" customFormat="1" ht="37.9" customHeight="1">
      <c r="B156" s="32"/>
      <c r="C156" s="139" t="s">
        <v>375</v>
      </c>
      <c r="D156" s="139" t="s">
        <v>319</v>
      </c>
      <c r="E156" s="140" t="s">
        <v>626</v>
      </c>
      <c r="F156" s="141" t="s">
        <v>627</v>
      </c>
      <c r="G156" s="142" t="s">
        <v>107</v>
      </c>
      <c r="H156" s="143">
        <v>10.635</v>
      </c>
      <c r="I156" s="144"/>
      <c r="J156" s="145">
        <f>ROUND(I156*H156,1)</f>
        <v>0</v>
      </c>
      <c r="K156" s="146"/>
      <c r="L156" s="32"/>
      <c r="M156" s="147" t="s">
        <v>1</v>
      </c>
      <c r="N156" s="148" t="s">
        <v>44</v>
      </c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AR156" s="151" t="s">
        <v>219</v>
      </c>
      <c r="AT156" s="151" t="s">
        <v>319</v>
      </c>
      <c r="AU156" s="151" t="s">
        <v>88</v>
      </c>
      <c r="AY156" s="17" t="s">
        <v>317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7" t="s">
        <v>21</v>
      </c>
      <c r="BK156" s="152">
        <f>ROUND(I156*H156,1)</f>
        <v>0</v>
      </c>
      <c r="BL156" s="17" t="s">
        <v>219</v>
      </c>
      <c r="BM156" s="151" t="s">
        <v>2289</v>
      </c>
    </row>
    <row r="157" spans="2:51" s="13" customFormat="1" ht="11.25">
      <c r="B157" s="160"/>
      <c r="D157" s="154" t="s">
        <v>323</v>
      </c>
      <c r="E157" s="161" t="s">
        <v>1</v>
      </c>
      <c r="F157" s="162" t="s">
        <v>621</v>
      </c>
      <c r="H157" s="163">
        <v>10.635</v>
      </c>
      <c r="I157" s="164"/>
      <c r="L157" s="160"/>
      <c r="M157" s="165"/>
      <c r="T157" s="166"/>
      <c r="AT157" s="161" t="s">
        <v>323</v>
      </c>
      <c r="AU157" s="161" t="s">
        <v>88</v>
      </c>
      <c r="AV157" s="13" t="s">
        <v>88</v>
      </c>
      <c r="AW157" s="13" t="s">
        <v>35</v>
      </c>
      <c r="AX157" s="13" t="s">
        <v>79</v>
      </c>
      <c r="AY157" s="161" t="s">
        <v>317</v>
      </c>
    </row>
    <row r="158" spans="2:51" s="15" customFormat="1" ht="11.25">
      <c r="B158" s="174"/>
      <c r="D158" s="154" t="s">
        <v>323</v>
      </c>
      <c r="E158" s="175" t="s">
        <v>1</v>
      </c>
      <c r="F158" s="176" t="s">
        <v>334</v>
      </c>
      <c r="H158" s="177">
        <v>10.635</v>
      </c>
      <c r="I158" s="178"/>
      <c r="L158" s="174"/>
      <c r="M158" s="179"/>
      <c r="T158" s="180"/>
      <c r="AT158" s="175" t="s">
        <v>323</v>
      </c>
      <c r="AU158" s="175" t="s">
        <v>88</v>
      </c>
      <c r="AV158" s="15" t="s">
        <v>219</v>
      </c>
      <c r="AW158" s="15" t="s">
        <v>35</v>
      </c>
      <c r="AX158" s="15" t="s">
        <v>21</v>
      </c>
      <c r="AY158" s="175" t="s">
        <v>317</v>
      </c>
    </row>
    <row r="159" spans="2:65" s="1" customFormat="1" ht="33" customHeight="1">
      <c r="B159" s="32"/>
      <c r="C159" s="139" t="s">
        <v>389</v>
      </c>
      <c r="D159" s="139" t="s">
        <v>319</v>
      </c>
      <c r="E159" s="140" t="s">
        <v>639</v>
      </c>
      <c r="F159" s="141" t="s">
        <v>640</v>
      </c>
      <c r="G159" s="142" t="s">
        <v>236</v>
      </c>
      <c r="H159" s="143">
        <v>3.616</v>
      </c>
      <c r="I159" s="144"/>
      <c r="J159" s="145">
        <f>ROUND(I159*H159,1)</f>
        <v>0</v>
      </c>
      <c r="K159" s="146"/>
      <c r="L159" s="32"/>
      <c r="M159" s="147" t="s">
        <v>1</v>
      </c>
      <c r="N159" s="148" t="s">
        <v>44</v>
      </c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AR159" s="151" t="s">
        <v>219</v>
      </c>
      <c r="AT159" s="151" t="s">
        <v>319</v>
      </c>
      <c r="AU159" s="151" t="s">
        <v>88</v>
      </c>
      <c r="AY159" s="17" t="s">
        <v>317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7" t="s">
        <v>21</v>
      </c>
      <c r="BK159" s="152">
        <f>ROUND(I159*H159,1)</f>
        <v>0</v>
      </c>
      <c r="BL159" s="17" t="s">
        <v>219</v>
      </c>
      <c r="BM159" s="151" t="s">
        <v>2290</v>
      </c>
    </row>
    <row r="160" spans="2:51" s="13" customFormat="1" ht="11.25">
      <c r="B160" s="160"/>
      <c r="D160" s="154" t="s">
        <v>323</v>
      </c>
      <c r="E160" s="161" t="s">
        <v>1</v>
      </c>
      <c r="F160" s="162" t="s">
        <v>2291</v>
      </c>
      <c r="H160" s="163">
        <v>3.616</v>
      </c>
      <c r="I160" s="164"/>
      <c r="L160" s="160"/>
      <c r="M160" s="165"/>
      <c r="T160" s="166"/>
      <c r="AT160" s="161" t="s">
        <v>323</v>
      </c>
      <c r="AU160" s="161" t="s">
        <v>88</v>
      </c>
      <c r="AV160" s="13" t="s">
        <v>88</v>
      </c>
      <c r="AW160" s="13" t="s">
        <v>35</v>
      </c>
      <c r="AX160" s="13" t="s">
        <v>79</v>
      </c>
      <c r="AY160" s="161" t="s">
        <v>317</v>
      </c>
    </row>
    <row r="161" spans="2:51" s="15" customFormat="1" ht="11.25">
      <c r="B161" s="174"/>
      <c r="D161" s="154" t="s">
        <v>323</v>
      </c>
      <c r="E161" s="175" t="s">
        <v>1</v>
      </c>
      <c r="F161" s="176" t="s">
        <v>334</v>
      </c>
      <c r="H161" s="177">
        <v>3.616</v>
      </c>
      <c r="I161" s="178"/>
      <c r="L161" s="174"/>
      <c r="M161" s="179"/>
      <c r="T161" s="180"/>
      <c r="AT161" s="175" t="s">
        <v>323</v>
      </c>
      <c r="AU161" s="175" t="s">
        <v>88</v>
      </c>
      <c r="AV161" s="15" t="s">
        <v>219</v>
      </c>
      <c r="AW161" s="15" t="s">
        <v>35</v>
      </c>
      <c r="AX161" s="15" t="s">
        <v>21</v>
      </c>
      <c r="AY161" s="175" t="s">
        <v>317</v>
      </c>
    </row>
    <row r="162" spans="2:65" s="1" customFormat="1" ht="24.2" customHeight="1">
      <c r="B162" s="32"/>
      <c r="C162" s="139" t="s">
        <v>252</v>
      </c>
      <c r="D162" s="139" t="s">
        <v>319</v>
      </c>
      <c r="E162" s="140" t="s">
        <v>644</v>
      </c>
      <c r="F162" s="141" t="s">
        <v>645</v>
      </c>
      <c r="G162" s="142" t="s">
        <v>154</v>
      </c>
      <c r="H162" s="143">
        <v>10</v>
      </c>
      <c r="I162" s="144"/>
      <c r="J162" s="145">
        <f>ROUND(I162*H162,1)</f>
        <v>0</v>
      </c>
      <c r="K162" s="146"/>
      <c r="L162" s="32"/>
      <c r="M162" s="147" t="s">
        <v>1</v>
      </c>
      <c r="N162" s="148" t="s">
        <v>44</v>
      </c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AR162" s="151" t="s">
        <v>219</v>
      </c>
      <c r="AT162" s="151" t="s">
        <v>319</v>
      </c>
      <c r="AU162" s="151" t="s">
        <v>88</v>
      </c>
      <c r="AY162" s="17" t="s">
        <v>317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7" t="s">
        <v>21</v>
      </c>
      <c r="BK162" s="152">
        <f>ROUND(I162*H162,1)</f>
        <v>0</v>
      </c>
      <c r="BL162" s="17" t="s">
        <v>219</v>
      </c>
      <c r="BM162" s="151" t="s">
        <v>2292</v>
      </c>
    </row>
    <row r="163" spans="2:51" s="13" customFormat="1" ht="11.25">
      <c r="B163" s="160"/>
      <c r="D163" s="154" t="s">
        <v>323</v>
      </c>
      <c r="E163" s="161" t="s">
        <v>1</v>
      </c>
      <c r="F163" s="162" t="s">
        <v>268</v>
      </c>
      <c r="H163" s="163">
        <v>10</v>
      </c>
      <c r="I163" s="164"/>
      <c r="L163" s="160"/>
      <c r="M163" s="165"/>
      <c r="T163" s="166"/>
      <c r="AT163" s="161" t="s">
        <v>323</v>
      </c>
      <c r="AU163" s="161" t="s">
        <v>88</v>
      </c>
      <c r="AV163" s="13" t="s">
        <v>88</v>
      </c>
      <c r="AW163" s="13" t="s">
        <v>35</v>
      </c>
      <c r="AX163" s="13" t="s">
        <v>79</v>
      </c>
      <c r="AY163" s="161" t="s">
        <v>317</v>
      </c>
    </row>
    <row r="164" spans="2:51" s="15" customFormat="1" ht="11.25">
      <c r="B164" s="174"/>
      <c r="D164" s="154" t="s">
        <v>323</v>
      </c>
      <c r="E164" s="175" t="s">
        <v>1</v>
      </c>
      <c r="F164" s="176" t="s">
        <v>334</v>
      </c>
      <c r="H164" s="177">
        <v>10</v>
      </c>
      <c r="I164" s="178"/>
      <c r="L164" s="174"/>
      <c r="M164" s="179"/>
      <c r="T164" s="180"/>
      <c r="AT164" s="175" t="s">
        <v>323</v>
      </c>
      <c r="AU164" s="175" t="s">
        <v>88</v>
      </c>
      <c r="AV164" s="15" t="s">
        <v>219</v>
      </c>
      <c r="AW164" s="15" t="s">
        <v>35</v>
      </c>
      <c r="AX164" s="15" t="s">
        <v>21</v>
      </c>
      <c r="AY164" s="175" t="s">
        <v>317</v>
      </c>
    </row>
    <row r="165" spans="2:63" s="11" customFormat="1" ht="22.9" customHeight="1">
      <c r="B165" s="127"/>
      <c r="D165" s="128" t="s">
        <v>78</v>
      </c>
      <c r="E165" s="137" t="s">
        <v>26</v>
      </c>
      <c r="F165" s="137" t="s">
        <v>722</v>
      </c>
      <c r="I165" s="130"/>
      <c r="J165" s="138">
        <f>BK165</f>
        <v>0</v>
      </c>
      <c r="L165" s="127"/>
      <c r="M165" s="132"/>
      <c r="P165" s="133">
        <f>SUM(P166:P169)</f>
        <v>0</v>
      </c>
      <c r="R165" s="133">
        <f>SUM(R166:R169)</f>
        <v>3.4499999999999997</v>
      </c>
      <c r="T165" s="134">
        <f>SUM(T166:T169)</f>
        <v>0</v>
      </c>
      <c r="AR165" s="128" t="s">
        <v>21</v>
      </c>
      <c r="AT165" s="135" t="s">
        <v>78</v>
      </c>
      <c r="AU165" s="135" t="s">
        <v>21</v>
      </c>
      <c r="AY165" s="128" t="s">
        <v>317</v>
      </c>
      <c r="BK165" s="136">
        <f>SUM(BK166:BK169)</f>
        <v>0</v>
      </c>
    </row>
    <row r="166" spans="2:65" s="1" customFormat="1" ht="24.2" customHeight="1">
      <c r="B166" s="32"/>
      <c r="C166" s="139" t="s">
        <v>408</v>
      </c>
      <c r="D166" s="139" t="s">
        <v>319</v>
      </c>
      <c r="E166" s="140" t="s">
        <v>734</v>
      </c>
      <c r="F166" s="141" t="s">
        <v>735</v>
      </c>
      <c r="G166" s="142" t="s">
        <v>154</v>
      </c>
      <c r="H166" s="143">
        <v>10</v>
      </c>
      <c r="I166" s="144"/>
      <c r="J166" s="145">
        <f>ROUND(I166*H166,1)</f>
        <v>0</v>
      </c>
      <c r="K166" s="146"/>
      <c r="L166" s="32"/>
      <c r="M166" s="147" t="s">
        <v>1</v>
      </c>
      <c r="N166" s="148" t="s">
        <v>44</v>
      </c>
      <c r="P166" s="149">
        <f>O166*H166</f>
        <v>0</v>
      </c>
      <c r="Q166" s="149">
        <v>0.345</v>
      </c>
      <c r="R166" s="149">
        <f>Q166*H166</f>
        <v>3.4499999999999997</v>
      </c>
      <c r="S166" s="149">
        <v>0</v>
      </c>
      <c r="T166" s="150">
        <f>S166*H166</f>
        <v>0</v>
      </c>
      <c r="AR166" s="151" t="s">
        <v>219</v>
      </c>
      <c r="AT166" s="151" t="s">
        <v>319</v>
      </c>
      <c r="AU166" s="151" t="s">
        <v>88</v>
      </c>
      <c r="AY166" s="17" t="s">
        <v>317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7" t="s">
        <v>21</v>
      </c>
      <c r="BK166" s="152">
        <f>ROUND(I166*H166,1)</f>
        <v>0</v>
      </c>
      <c r="BL166" s="17" t="s">
        <v>219</v>
      </c>
      <c r="BM166" s="151" t="s">
        <v>2293</v>
      </c>
    </row>
    <row r="167" spans="2:51" s="12" customFormat="1" ht="11.25">
      <c r="B167" s="153"/>
      <c r="D167" s="154" t="s">
        <v>323</v>
      </c>
      <c r="E167" s="155" t="s">
        <v>1</v>
      </c>
      <c r="F167" s="156" t="s">
        <v>324</v>
      </c>
      <c r="H167" s="155" t="s">
        <v>1</v>
      </c>
      <c r="I167" s="157"/>
      <c r="L167" s="153"/>
      <c r="M167" s="158"/>
      <c r="T167" s="159"/>
      <c r="AT167" s="155" t="s">
        <v>323</v>
      </c>
      <c r="AU167" s="155" t="s">
        <v>88</v>
      </c>
      <c r="AV167" s="12" t="s">
        <v>21</v>
      </c>
      <c r="AW167" s="12" t="s">
        <v>35</v>
      </c>
      <c r="AX167" s="12" t="s">
        <v>79</v>
      </c>
      <c r="AY167" s="155" t="s">
        <v>317</v>
      </c>
    </row>
    <row r="168" spans="2:51" s="13" customFormat="1" ht="11.25">
      <c r="B168" s="160"/>
      <c r="D168" s="154" t="s">
        <v>323</v>
      </c>
      <c r="E168" s="161" t="s">
        <v>1</v>
      </c>
      <c r="F168" s="162" t="s">
        <v>268</v>
      </c>
      <c r="H168" s="163">
        <v>10</v>
      </c>
      <c r="I168" s="164"/>
      <c r="L168" s="160"/>
      <c r="M168" s="165"/>
      <c r="T168" s="166"/>
      <c r="AT168" s="161" t="s">
        <v>323</v>
      </c>
      <c r="AU168" s="161" t="s">
        <v>88</v>
      </c>
      <c r="AV168" s="13" t="s">
        <v>88</v>
      </c>
      <c r="AW168" s="13" t="s">
        <v>35</v>
      </c>
      <c r="AX168" s="13" t="s">
        <v>79</v>
      </c>
      <c r="AY168" s="161" t="s">
        <v>317</v>
      </c>
    </row>
    <row r="169" spans="2:51" s="15" customFormat="1" ht="11.25">
      <c r="B169" s="174"/>
      <c r="D169" s="154" t="s">
        <v>323</v>
      </c>
      <c r="E169" s="175" t="s">
        <v>1</v>
      </c>
      <c r="F169" s="176" t="s">
        <v>334</v>
      </c>
      <c r="H169" s="177">
        <v>10</v>
      </c>
      <c r="I169" s="178"/>
      <c r="L169" s="174"/>
      <c r="M169" s="179"/>
      <c r="T169" s="180"/>
      <c r="AT169" s="175" t="s">
        <v>323</v>
      </c>
      <c r="AU169" s="175" t="s">
        <v>88</v>
      </c>
      <c r="AV169" s="15" t="s">
        <v>219</v>
      </c>
      <c r="AW169" s="15" t="s">
        <v>35</v>
      </c>
      <c r="AX169" s="15" t="s">
        <v>21</v>
      </c>
      <c r="AY169" s="175" t="s">
        <v>317</v>
      </c>
    </row>
    <row r="170" spans="2:63" s="11" customFormat="1" ht="22.9" customHeight="1">
      <c r="B170" s="127"/>
      <c r="D170" s="128" t="s">
        <v>78</v>
      </c>
      <c r="E170" s="137" t="s">
        <v>936</v>
      </c>
      <c r="F170" s="137" t="s">
        <v>937</v>
      </c>
      <c r="I170" s="130"/>
      <c r="J170" s="138">
        <f>BK170</f>
        <v>0</v>
      </c>
      <c r="L170" s="127"/>
      <c r="M170" s="132"/>
      <c r="P170" s="133">
        <f>SUM(P171:P191)</f>
        <v>0</v>
      </c>
      <c r="R170" s="133">
        <f>SUM(R171:R191)</f>
        <v>0</v>
      </c>
      <c r="T170" s="134">
        <f>SUM(T171:T191)</f>
        <v>0</v>
      </c>
      <c r="AR170" s="128" t="s">
        <v>21</v>
      </c>
      <c r="AT170" s="135" t="s">
        <v>78</v>
      </c>
      <c r="AU170" s="135" t="s">
        <v>21</v>
      </c>
      <c r="AY170" s="128" t="s">
        <v>317</v>
      </c>
      <c r="BK170" s="136">
        <f>SUM(BK171:BK191)</f>
        <v>0</v>
      </c>
    </row>
    <row r="171" spans="2:65" s="1" customFormat="1" ht="21.75" customHeight="1">
      <c r="B171" s="32"/>
      <c r="C171" s="139" t="s">
        <v>216</v>
      </c>
      <c r="D171" s="139" t="s">
        <v>319</v>
      </c>
      <c r="E171" s="140" t="s">
        <v>939</v>
      </c>
      <c r="F171" s="141" t="s">
        <v>940</v>
      </c>
      <c r="G171" s="142" t="s">
        <v>236</v>
      </c>
      <c r="H171" s="143">
        <v>3.8</v>
      </c>
      <c r="I171" s="144"/>
      <c r="J171" s="145">
        <f>ROUND(I171*H171,1)</f>
        <v>0</v>
      </c>
      <c r="K171" s="146"/>
      <c r="L171" s="32"/>
      <c r="M171" s="147" t="s">
        <v>1</v>
      </c>
      <c r="N171" s="148" t="s">
        <v>44</v>
      </c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AR171" s="151" t="s">
        <v>219</v>
      </c>
      <c r="AT171" s="151" t="s">
        <v>319</v>
      </c>
      <c r="AU171" s="151" t="s">
        <v>88</v>
      </c>
      <c r="AY171" s="17" t="s">
        <v>317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7" t="s">
        <v>21</v>
      </c>
      <c r="BK171" s="152">
        <f>ROUND(I171*H171,1)</f>
        <v>0</v>
      </c>
      <c r="BL171" s="17" t="s">
        <v>219</v>
      </c>
      <c r="BM171" s="151" t="s">
        <v>2294</v>
      </c>
    </row>
    <row r="172" spans="2:51" s="12" customFormat="1" ht="11.25">
      <c r="B172" s="153"/>
      <c r="D172" s="154" t="s">
        <v>323</v>
      </c>
      <c r="E172" s="155" t="s">
        <v>1</v>
      </c>
      <c r="F172" s="156" t="s">
        <v>527</v>
      </c>
      <c r="H172" s="155" t="s">
        <v>1</v>
      </c>
      <c r="I172" s="157"/>
      <c r="L172" s="153"/>
      <c r="M172" s="158"/>
      <c r="T172" s="159"/>
      <c r="AT172" s="155" t="s">
        <v>323</v>
      </c>
      <c r="AU172" s="155" t="s">
        <v>88</v>
      </c>
      <c r="AV172" s="12" t="s">
        <v>21</v>
      </c>
      <c r="AW172" s="12" t="s">
        <v>35</v>
      </c>
      <c r="AX172" s="12" t="s">
        <v>79</v>
      </c>
      <c r="AY172" s="155" t="s">
        <v>317</v>
      </c>
    </row>
    <row r="173" spans="2:51" s="12" customFormat="1" ht="11.25">
      <c r="B173" s="153"/>
      <c r="D173" s="154" t="s">
        <v>323</v>
      </c>
      <c r="E173" s="155" t="s">
        <v>1</v>
      </c>
      <c r="F173" s="156" t="s">
        <v>942</v>
      </c>
      <c r="H173" s="155" t="s">
        <v>1</v>
      </c>
      <c r="I173" s="157"/>
      <c r="L173" s="153"/>
      <c r="M173" s="158"/>
      <c r="T173" s="159"/>
      <c r="AT173" s="155" t="s">
        <v>323</v>
      </c>
      <c r="AU173" s="155" t="s">
        <v>88</v>
      </c>
      <c r="AV173" s="12" t="s">
        <v>21</v>
      </c>
      <c r="AW173" s="12" t="s">
        <v>35</v>
      </c>
      <c r="AX173" s="12" t="s">
        <v>79</v>
      </c>
      <c r="AY173" s="155" t="s">
        <v>317</v>
      </c>
    </row>
    <row r="174" spans="2:51" s="13" customFormat="1" ht="11.25">
      <c r="B174" s="160"/>
      <c r="D174" s="154" t="s">
        <v>323</v>
      </c>
      <c r="E174" s="161" t="s">
        <v>1</v>
      </c>
      <c r="F174" s="162" t="s">
        <v>945</v>
      </c>
      <c r="H174" s="163">
        <v>1.9</v>
      </c>
      <c r="I174" s="164"/>
      <c r="L174" s="160"/>
      <c r="M174" s="165"/>
      <c r="T174" s="166"/>
      <c r="AT174" s="161" t="s">
        <v>323</v>
      </c>
      <c r="AU174" s="161" t="s">
        <v>88</v>
      </c>
      <c r="AV174" s="13" t="s">
        <v>88</v>
      </c>
      <c r="AW174" s="13" t="s">
        <v>35</v>
      </c>
      <c r="AX174" s="13" t="s">
        <v>79</v>
      </c>
      <c r="AY174" s="161" t="s">
        <v>317</v>
      </c>
    </row>
    <row r="175" spans="2:51" s="14" customFormat="1" ht="11.25">
      <c r="B175" s="167"/>
      <c r="D175" s="154" t="s">
        <v>323</v>
      </c>
      <c r="E175" s="168" t="s">
        <v>234</v>
      </c>
      <c r="F175" s="169" t="s">
        <v>333</v>
      </c>
      <c r="H175" s="170">
        <v>1.9</v>
      </c>
      <c r="I175" s="171"/>
      <c r="L175" s="167"/>
      <c r="M175" s="172"/>
      <c r="T175" s="173"/>
      <c r="AT175" s="168" t="s">
        <v>323</v>
      </c>
      <c r="AU175" s="168" t="s">
        <v>88</v>
      </c>
      <c r="AV175" s="14" t="s">
        <v>190</v>
      </c>
      <c r="AW175" s="14" t="s">
        <v>35</v>
      </c>
      <c r="AX175" s="14" t="s">
        <v>79</v>
      </c>
      <c r="AY175" s="168" t="s">
        <v>317</v>
      </c>
    </row>
    <row r="176" spans="2:51" s="12" customFormat="1" ht="11.25">
      <c r="B176" s="153"/>
      <c r="D176" s="154" t="s">
        <v>323</v>
      </c>
      <c r="E176" s="155" t="s">
        <v>1</v>
      </c>
      <c r="F176" s="156" t="s">
        <v>552</v>
      </c>
      <c r="H176" s="155" t="s">
        <v>1</v>
      </c>
      <c r="I176" s="157"/>
      <c r="L176" s="153"/>
      <c r="M176" s="158"/>
      <c r="T176" s="159"/>
      <c r="AT176" s="155" t="s">
        <v>323</v>
      </c>
      <c r="AU176" s="155" t="s">
        <v>88</v>
      </c>
      <c r="AV176" s="12" t="s">
        <v>21</v>
      </c>
      <c r="AW176" s="12" t="s">
        <v>35</v>
      </c>
      <c r="AX176" s="12" t="s">
        <v>79</v>
      </c>
      <c r="AY176" s="155" t="s">
        <v>317</v>
      </c>
    </row>
    <row r="177" spans="2:51" s="12" customFormat="1" ht="11.25">
      <c r="B177" s="153"/>
      <c r="D177" s="154" t="s">
        <v>323</v>
      </c>
      <c r="E177" s="155" t="s">
        <v>1</v>
      </c>
      <c r="F177" s="156" t="s">
        <v>942</v>
      </c>
      <c r="H177" s="155" t="s">
        <v>1</v>
      </c>
      <c r="I177" s="157"/>
      <c r="L177" s="153"/>
      <c r="M177" s="158"/>
      <c r="T177" s="159"/>
      <c r="AT177" s="155" t="s">
        <v>323</v>
      </c>
      <c r="AU177" s="155" t="s">
        <v>88</v>
      </c>
      <c r="AV177" s="12" t="s">
        <v>21</v>
      </c>
      <c r="AW177" s="12" t="s">
        <v>35</v>
      </c>
      <c r="AX177" s="12" t="s">
        <v>79</v>
      </c>
      <c r="AY177" s="155" t="s">
        <v>317</v>
      </c>
    </row>
    <row r="178" spans="2:51" s="13" customFormat="1" ht="11.25">
      <c r="B178" s="160"/>
      <c r="D178" s="154" t="s">
        <v>323</v>
      </c>
      <c r="E178" s="161" t="s">
        <v>1</v>
      </c>
      <c r="F178" s="162" t="s">
        <v>234</v>
      </c>
      <c r="H178" s="163">
        <v>1.9</v>
      </c>
      <c r="I178" s="164"/>
      <c r="L178" s="160"/>
      <c r="M178" s="165"/>
      <c r="T178" s="166"/>
      <c r="AT178" s="161" t="s">
        <v>323</v>
      </c>
      <c r="AU178" s="161" t="s">
        <v>88</v>
      </c>
      <c r="AV178" s="13" t="s">
        <v>88</v>
      </c>
      <c r="AW178" s="13" t="s">
        <v>35</v>
      </c>
      <c r="AX178" s="13" t="s">
        <v>79</v>
      </c>
      <c r="AY178" s="161" t="s">
        <v>317</v>
      </c>
    </row>
    <row r="179" spans="2:51" s="14" customFormat="1" ht="11.25">
      <c r="B179" s="167"/>
      <c r="D179" s="154" t="s">
        <v>323</v>
      </c>
      <c r="E179" s="168" t="s">
        <v>238</v>
      </c>
      <c r="F179" s="169" t="s">
        <v>333</v>
      </c>
      <c r="H179" s="170">
        <v>1.9</v>
      </c>
      <c r="I179" s="171"/>
      <c r="L179" s="167"/>
      <c r="M179" s="172"/>
      <c r="T179" s="173"/>
      <c r="AT179" s="168" t="s">
        <v>323</v>
      </c>
      <c r="AU179" s="168" t="s">
        <v>88</v>
      </c>
      <c r="AV179" s="14" t="s">
        <v>190</v>
      </c>
      <c r="AW179" s="14" t="s">
        <v>35</v>
      </c>
      <c r="AX179" s="14" t="s">
        <v>79</v>
      </c>
      <c r="AY179" s="168" t="s">
        <v>317</v>
      </c>
    </row>
    <row r="180" spans="2:51" s="15" customFormat="1" ht="11.25">
      <c r="B180" s="174"/>
      <c r="D180" s="154" t="s">
        <v>323</v>
      </c>
      <c r="E180" s="175" t="s">
        <v>1</v>
      </c>
      <c r="F180" s="176" t="s">
        <v>334</v>
      </c>
      <c r="H180" s="177">
        <v>3.8</v>
      </c>
      <c r="I180" s="178"/>
      <c r="L180" s="174"/>
      <c r="M180" s="179"/>
      <c r="T180" s="180"/>
      <c r="AT180" s="175" t="s">
        <v>323</v>
      </c>
      <c r="AU180" s="175" t="s">
        <v>88</v>
      </c>
      <c r="AV180" s="15" t="s">
        <v>219</v>
      </c>
      <c r="AW180" s="15" t="s">
        <v>35</v>
      </c>
      <c r="AX180" s="15" t="s">
        <v>21</v>
      </c>
      <c r="AY180" s="175" t="s">
        <v>317</v>
      </c>
    </row>
    <row r="181" spans="2:65" s="1" customFormat="1" ht="24.2" customHeight="1">
      <c r="B181" s="32"/>
      <c r="C181" s="139" t="s">
        <v>258</v>
      </c>
      <c r="D181" s="139" t="s">
        <v>319</v>
      </c>
      <c r="E181" s="140" t="s">
        <v>957</v>
      </c>
      <c r="F181" s="141" t="s">
        <v>958</v>
      </c>
      <c r="G181" s="142" t="s">
        <v>236</v>
      </c>
      <c r="H181" s="143">
        <v>26.6</v>
      </c>
      <c r="I181" s="144"/>
      <c r="J181" s="145">
        <f>ROUND(I181*H181,1)</f>
        <v>0</v>
      </c>
      <c r="K181" s="146"/>
      <c r="L181" s="32"/>
      <c r="M181" s="147" t="s">
        <v>1</v>
      </c>
      <c r="N181" s="148" t="s">
        <v>44</v>
      </c>
      <c r="P181" s="149">
        <f>O181*H181</f>
        <v>0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AR181" s="151" t="s">
        <v>219</v>
      </c>
      <c r="AT181" s="151" t="s">
        <v>319</v>
      </c>
      <c r="AU181" s="151" t="s">
        <v>88</v>
      </c>
      <c r="AY181" s="17" t="s">
        <v>317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7" t="s">
        <v>21</v>
      </c>
      <c r="BK181" s="152">
        <f>ROUND(I181*H181,1)</f>
        <v>0</v>
      </c>
      <c r="BL181" s="17" t="s">
        <v>219</v>
      </c>
      <c r="BM181" s="151" t="s">
        <v>2295</v>
      </c>
    </row>
    <row r="182" spans="2:51" s="12" customFormat="1" ht="11.25">
      <c r="B182" s="153"/>
      <c r="D182" s="154" t="s">
        <v>323</v>
      </c>
      <c r="E182" s="155" t="s">
        <v>1</v>
      </c>
      <c r="F182" s="156" t="s">
        <v>942</v>
      </c>
      <c r="H182" s="155" t="s">
        <v>1</v>
      </c>
      <c r="I182" s="157"/>
      <c r="L182" s="153"/>
      <c r="M182" s="158"/>
      <c r="T182" s="159"/>
      <c r="AT182" s="155" t="s">
        <v>323</v>
      </c>
      <c r="AU182" s="155" t="s">
        <v>88</v>
      </c>
      <c r="AV182" s="12" t="s">
        <v>21</v>
      </c>
      <c r="AW182" s="12" t="s">
        <v>35</v>
      </c>
      <c r="AX182" s="12" t="s">
        <v>79</v>
      </c>
      <c r="AY182" s="155" t="s">
        <v>317</v>
      </c>
    </row>
    <row r="183" spans="2:51" s="13" customFormat="1" ht="11.25">
      <c r="B183" s="160"/>
      <c r="D183" s="154" t="s">
        <v>323</v>
      </c>
      <c r="E183" s="161" t="s">
        <v>1</v>
      </c>
      <c r="F183" s="162" t="s">
        <v>960</v>
      </c>
      <c r="H183" s="163">
        <v>26.6</v>
      </c>
      <c r="I183" s="164"/>
      <c r="L183" s="160"/>
      <c r="M183" s="165"/>
      <c r="T183" s="166"/>
      <c r="AT183" s="161" t="s">
        <v>323</v>
      </c>
      <c r="AU183" s="161" t="s">
        <v>88</v>
      </c>
      <c r="AV183" s="13" t="s">
        <v>88</v>
      </c>
      <c r="AW183" s="13" t="s">
        <v>35</v>
      </c>
      <c r="AX183" s="13" t="s">
        <v>79</v>
      </c>
      <c r="AY183" s="161" t="s">
        <v>317</v>
      </c>
    </row>
    <row r="184" spans="2:51" s="15" customFormat="1" ht="11.25">
      <c r="B184" s="174"/>
      <c r="D184" s="154" t="s">
        <v>323</v>
      </c>
      <c r="E184" s="175" t="s">
        <v>1</v>
      </c>
      <c r="F184" s="176" t="s">
        <v>334</v>
      </c>
      <c r="H184" s="177">
        <v>26.6</v>
      </c>
      <c r="I184" s="178"/>
      <c r="L184" s="174"/>
      <c r="M184" s="179"/>
      <c r="T184" s="180"/>
      <c r="AT184" s="175" t="s">
        <v>323</v>
      </c>
      <c r="AU184" s="175" t="s">
        <v>88</v>
      </c>
      <c r="AV184" s="15" t="s">
        <v>219</v>
      </c>
      <c r="AW184" s="15" t="s">
        <v>35</v>
      </c>
      <c r="AX184" s="15" t="s">
        <v>21</v>
      </c>
      <c r="AY184" s="175" t="s">
        <v>317</v>
      </c>
    </row>
    <row r="185" spans="2:65" s="1" customFormat="1" ht="24.2" customHeight="1">
      <c r="B185" s="32"/>
      <c r="C185" s="139" t="s">
        <v>422</v>
      </c>
      <c r="D185" s="139" t="s">
        <v>319</v>
      </c>
      <c r="E185" s="140" t="s">
        <v>978</v>
      </c>
      <c r="F185" s="141" t="s">
        <v>979</v>
      </c>
      <c r="G185" s="142" t="s">
        <v>236</v>
      </c>
      <c r="H185" s="143">
        <v>1.9</v>
      </c>
      <c r="I185" s="144"/>
      <c r="J185" s="145">
        <f>ROUND(I185*H185,1)</f>
        <v>0</v>
      </c>
      <c r="K185" s="146"/>
      <c r="L185" s="32"/>
      <c r="M185" s="147" t="s">
        <v>1</v>
      </c>
      <c r="N185" s="148" t="s">
        <v>44</v>
      </c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AR185" s="151" t="s">
        <v>219</v>
      </c>
      <c r="AT185" s="151" t="s">
        <v>319</v>
      </c>
      <c r="AU185" s="151" t="s">
        <v>88</v>
      </c>
      <c r="AY185" s="17" t="s">
        <v>317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7" t="s">
        <v>21</v>
      </c>
      <c r="BK185" s="152">
        <f>ROUND(I185*H185,1)</f>
        <v>0</v>
      </c>
      <c r="BL185" s="17" t="s">
        <v>219</v>
      </c>
      <c r="BM185" s="151" t="s">
        <v>2296</v>
      </c>
    </row>
    <row r="186" spans="2:51" s="12" customFormat="1" ht="11.25">
      <c r="B186" s="153"/>
      <c r="D186" s="154" t="s">
        <v>323</v>
      </c>
      <c r="E186" s="155" t="s">
        <v>1</v>
      </c>
      <c r="F186" s="156" t="s">
        <v>942</v>
      </c>
      <c r="H186" s="155" t="s">
        <v>1</v>
      </c>
      <c r="I186" s="157"/>
      <c r="L186" s="153"/>
      <c r="M186" s="158"/>
      <c r="T186" s="159"/>
      <c r="AT186" s="155" t="s">
        <v>323</v>
      </c>
      <c r="AU186" s="155" t="s">
        <v>88</v>
      </c>
      <c r="AV186" s="12" t="s">
        <v>21</v>
      </c>
      <c r="AW186" s="12" t="s">
        <v>35</v>
      </c>
      <c r="AX186" s="12" t="s">
        <v>79</v>
      </c>
      <c r="AY186" s="155" t="s">
        <v>317</v>
      </c>
    </row>
    <row r="187" spans="2:51" s="13" customFormat="1" ht="11.25">
      <c r="B187" s="160"/>
      <c r="D187" s="154" t="s">
        <v>323</v>
      </c>
      <c r="E187" s="161" t="s">
        <v>1</v>
      </c>
      <c r="F187" s="162" t="s">
        <v>238</v>
      </c>
      <c r="H187" s="163">
        <v>1.9</v>
      </c>
      <c r="I187" s="164"/>
      <c r="L187" s="160"/>
      <c r="M187" s="165"/>
      <c r="T187" s="166"/>
      <c r="AT187" s="161" t="s">
        <v>323</v>
      </c>
      <c r="AU187" s="161" t="s">
        <v>88</v>
      </c>
      <c r="AV187" s="13" t="s">
        <v>88</v>
      </c>
      <c r="AW187" s="13" t="s">
        <v>35</v>
      </c>
      <c r="AX187" s="13" t="s">
        <v>79</v>
      </c>
      <c r="AY187" s="161" t="s">
        <v>317</v>
      </c>
    </row>
    <row r="188" spans="2:51" s="15" customFormat="1" ht="11.25">
      <c r="B188" s="174"/>
      <c r="D188" s="154" t="s">
        <v>323</v>
      </c>
      <c r="E188" s="175" t="s">
        <v>1</v>
      </c>
      <c r="F188" s="176" t="s">
        <v>334</v>
      </c>
      <c r="H188" s="177">
        <v>1.9</v>
      </c>
      <c r="I188" s="178"/>
      <c r="L188" s="174"/>
      <c r="M188" s="179"/>
      <c r="T188" s="180"/>
      <c r="AT188" s="175" t="s">
        <v>323</v>
      </c>
      <c r="AU188" s="175" t="s">
        <v>88</v>
      </c>
      <c r="AV188" s="15" t="s">
        <v>219</v>
      </c>
      <c r="AW188" s="15" t="s">
        <v>35</v>
      </c>
      <c r="AX188" s="15" t="s">
        <v>21</v>
      </c>
      <c r="AY188" s="175" t="s">
        <v>317</v>
      </c>
    </row>
    <row r="189" spans="2:65" s="1" customFormat="1" ht="44.25" customHeight="1">
      <c r="B189" s="32"/>
      <c r="C189" s="139" t="s">
        <v>438</v>
      </c>
      <c r="D189" s="139" t="s">
        <v>319</v>
      </c>
      <c r="E189" s="140" t="s">
        <v>986</v>
      </c>
      <c r="F189" s="141" t="s">
        <v>987</v>
      </c>
      <c r="G189" s="142" t="s">
        <v>236</v>
      </c>
      <c r="H189" s="143">
        <v>1.9</v>
      </c>
      <c r="I189" s="144"/>
      <c r="J189" s="145">
        <f>ROUND(I189*H189,1)</f>
        <v>0</v>
      </c>
      <c r="K189" s="146"/>
      <c r="L189" s="32"/>
      <c r="M189" s="147" t="s">
        <v>1</v>
      </c>
      <c r="N189" s="148" t="s">
        <v>44</v>
      </c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AR189" s="151" t="s">
        <v>219</v>
      </c>
      <c r="AT189" s="151" t="s">
        <v>319</v>
      </c>
      <c r="AU189" s="151" t="s">
        <v>88</v>
      </c>
      <c r="AY189" s="17" t="s">
        <v>317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21</v>
      </c>
      <c r="BK189" s="152">
        <f>ROUND(I189*H189,1)</f>
        <v>0</v>
      </c>
      <c r="BL189" s="17" t="s">
        <v>219</v>
      </c>
      <c r="BM189" s="151" t="s">
        <v>2297</v>
      </c>
    </row>
    <row r="190" spans="2:51" s="13" customFormat="1" ht="11.25">
      <c r="B190" s="160"/>
      <c r="D190" s="154" t="s">
        <v>323</v>
      </c>
      <c r="E190" s="161" t="s">
        <v>1</v>
      </c>
      <c r="F190" s="162" t="s">
        <v>238</v>
      </c>
      <c r="H190" s="163">
        <v>1.9</v>
      </c>
      <c r="I190" s="164"/>
      <c r="L190" s="160"/>
      <c r="M190" s="165"/>
      <c r="T190" s="166"/>
      <c r="AT190" s="161" t="s">
        <v>323</v>
      </c>
      <c r="AU190" s="161" t="s">
        <v>88</v>
      </c>
      <c r="AV190" s="13" t="s">
        <v>88</v>
      </c>
      <c r="AW190" s="13" t="s">
        <v>35</v>
      </c>
      <c r="AX190" s="13" t="s">
        <v>79</v>
      </c>
      <c r="AY190" s="161" t="s">
        <v>317</v>
      </c>
    </row>
    <row r="191" spans="2:51" s="15" customFormat="1" ht="11.25">
      <c r="B191" s="174"/>
      <c r="D191" s="154" t="s">
        <v>323</v>
      </c>
      <c r="E191" s="175" t="s">
        <v>1</v>
      </c>
      <c r="F191" s="176" t="s">
        <v>334</v>
      </c>
      <c r="H191" s="177">
        <v>1.9</v>
      </c>
      <c r="I191" s="178"/>
      <c r="L191" s="174"/>
      <c r="M191" s="179"/>
      <c r="T191" s="180"/>
      <c r="AT191" s="175" t="s">
        <v>323</v>
      </c>
      <c r="AU191" s="175" t="s">
        <v>88</v>
      </c>
      <c r="AV191" s="15" t="s">
        <v>219</v>
      </c>
      <c r="AW191" s="15" t="s">
        <v>35</v>
      </c>
      <c r="AX191" s="15" t="s">
        <v>21</v>
      </c>
      <c r="AY191" s="175" t="s">
        <v>317</v>
      </c>
    </row>
    <row r="192" spans="2:63" s="11" customFormat="1" ht="22.9" customHeight="1">
      <c r="B192" s="127"/>
      <c r="D192" s="128" t="s">
        <v>78</v>
      </c>
      <c r="E192" s="137" t="s">
        <v>989</v>
      </c>
      <c r="F192" s="137" t="s">
        <v>990</v>
      </c>
      <c r="I192" s="130"/>
      <c r="J192" s="138">
        <f>BK192</f>
        <v>0</v>
      </c>
      <c r="L192" s="127"/>
      <c r="M192" s="132"/>
      <c r="P192" s="133">
        <f>P193</f>
        <v>0</v>
      </c>
      <c r="R192" s="133">
        <f>R193</f>
        <v>0</v>
      </c>
      <c r="T192" s="134">
        <f>T193</f>
        <v>0</v>
      </c>
      <c r="AR192" s="128" t="s">
        <v>21</v>
      </c>
      <c r="AT192" s="135" t="s">
        <v>78</v>
      </c>
      <c r="AU192" s="135" t="s">
        <v>21</v>
      </c>
      <c r="AY192" s="128" t="s">
        <v>317</v>
      </c>
      <c r="BK192" s="136">
        <f>BK193</f>
        <v>0</v>
      </c>
    </row>
    <row r="193" spans="2:65" s="1" customFormat="1" ht="24.2" customHeight="1">
      <c r="B193" s="32"/>
      <c r="C193" s="139" t="s">
        <v>444</v>
      </c>
      <c r="D193" s="139" t="s">
        <v>319</v>
      </c>
      <c r="E193" s="140" t="s">
        <v>992</v>
      </c>
      <c r="F193" s="141" t="s">
        <v>993</v>
      </c>
      <c r="G193" s="142" t="s">
        <v>236</v>
      </c>
      <c r="H193" s="143">
        <v>3.45</v>
      </c>
      <c r="I193" s="144"/>
      <c r="J193" s="145">
        <f>ROUND(I193*H193,1)</f>
        <v>0</v>
      </c>
      <c r="K193" s="146"/>
      <c r="L193" s="32"/>
      <c r="M193" s="147" t="s">
        <v>1</v>
      </c>
      <c r="N193" s="148" t="s">
        <v>44</v>
      </c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AR193" s="151" t="s">
        <v>219</v>
      </c>
      <c r="AT193" s="151" t="s">
        <v>319</v>
      </c>
      <c r="AU193" s="151" t="s">
        <v>88</v>
      </c>
      <c r="AY193" s="17" t="s">
        <v>317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7" t="s">
        <v>21</v>
      </c>
      <c r="BK193" s="152">
        <f>ROUND(I193*H193,1)</f>
        <v>0</v>
      </c>
      <c r="BL193" s="17" t="s">
        <v>219</v>
      </c>
      <c r="BM193" s="151" t="s">
        <v>2298</v>
      </c>
    </row>
    <row r="194" spans="2:63" s="11" customFormat="1" ht="25.9" customHeight="1">
      <c r="B194" s="127"/>
      <c r="D194" s="128" t="s">
        <v>78</v>
      </c>
      <c r="E194" s="129" t="s">
        <v>574</v>
      </c>
      <c r="F194" s="129" t="s">
        <v>1835</v>
      </c>
      <c r="I194" s="130"/>
      <c r="J194" s="131">
        <f>BK194</f>
        <v>0</v>
      </c>
      <c r="L194" s="127"/>
      <c r="M194" s="132"/>
      <c r="P194" s="133">
        <f>P195+P251</f>
        <v>0</v>
      </c>
      <c r="R194" s="133">
        <f>R195+R251</f>
        <v>0.061576500000000006</v>
      </c>
      <c r="T194" s="134">
        <f>T195+T251</f>
        <v>0</v>
      </c>
      <c r="AR194" s="128" t="s">
        <v>190</v>
      </c>
      <c r="AT194" s="135" t="s">
        <v>78</v>
      </c>
      <c r="AU194" s="135" t="s">
        <v>79</v>
      </c>
      <c r="AY194" s="128" t="s">
        <v>317</v>
      </c>
      <c r="BK194" s="136">
        <f>BK195+BK251</f>
        <v>0</v>
      </c>
    </row>
    <row r="195" spans="2:63" s="11" customFormat="1" ht="22.9" customHeight="1">
      <c r="B195" s="127"/>
      <c r="D195" s="128" t="s">
        <v>78</v>
      </c>
      <c r="E195" s="137" t="s">
        <v>2299</v>
      </c>
      <c r="F195" s="137" t="s">
        <v>2300</v>
      </c>
      <c r="I195" s="130"/>
      <c r="J195" s="138">
        <f>BK195</f>
        <v>0</v>
      </c>
      <c r="L195" s="127"/>
      <c r="M195" s="132"/>
      <c r="P195" s="133">
        <f>SUM(P196:P250)</f>
        <v>0</v>
      </c>
      <c r="R195" s="133">
        <f>SUM(R196:R250)</f>
        <v>0.0486265</v>
      </c>
      <c r="T195" s="134">
        <f>SUM(T196:T250)</f>
        <v>0</v>
      </c>
      <c r="AR195" s="128" t="s">
        <v>190</v>
      </c>
      <c r="AT195" s="135" t="s">
        <v>78</v>
      </c>
      <c r="AU195" s="135" t="s">
        <v>21</v>
      </c>
      <c r="AY195" s="128" t="s">
        <v>317</v>
      </c>
      <c r="BK195" s="136">
        <f>SUM(BK196:BK250)</f>
        <v>0</v>
      </c>
    </row>
    <row r="196" spans="2:65" s="1" customFormat="1" ht="24.2" customHeight="1">
      <c r="B196" s="32"/>
      <c r="C196" s="139" t="s">
        <v>9</v>
      </c>
      <c r="D196" s="139" t="s">
        <v>319</v>
      </c>
      <c r="E196" s="140" t="s">
        <v>2301</v>
      </c>
      <c r="F196" s="141" t="s">
        <v>2302</v>
      </c>
      <c r="G196" s="142" t="s">
        <v>506</v>
      </c>
      <c r="H196" s="143">
        <v>8</v>
      </c>
      <c r="I196" s="144"/>
      <c r="J196" s="145">
        <f>ROUND(I196*H196,1)</f>
        <v>0</v>
      </c>
      <c r="K196" s="146"/>
      <c r="L196" s="32"/>
      <c r="M196" s="147" t="s">
        <v>1</v>
      </c>
      <c r="N196" s="148" t="s">
        <v>44</v>
      </c>
      <c r="P196" s="149">
        <f>O196*H196</f>
        <v>0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AR196" s="151" t="s">
        <v>760</v>
      </c>
      <c r="AT196" s="151" t="s">
        <v>319</v>
      </c>
      <c r="AU196" s="151" t="s">
        <v>88</v>
      </c>
      <c r="AY196" s="17" t="s">
        <v>317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7" t="s">
        <v>21</v>
      </c>
      <c r="BK196" s="152">
        <f>ROUND(I196*H196,1)</f>
        <v>0</v>
      </c>
      <c r="BL196" s="17" t="s">
        <v>760</v>
      </c>
      <c r="BM196" s="151" t="s">
        <v>2303</v>
      </c>
    </row>
    <row r="197" spans="2:51" s="13" customFormat="1" ht="11.25">
      <c r="B197" s="160"/>
      <c r="D197" s="154" t="s">
        <v>323</v>
      </c>
      <c r="E197" s="161" t="s">
        <v>1</v>
      </c>
      <c r="F197" s="162" t="s">
        <v>2304</v>
      </c>
      <c r="H197" s="163">
        <v>8</v>
      </c>
      <c r="I197" s="164"/>
      <c r="L197" s="160"/>
      <c r="M197" s="165"/>
      <c r="T197" s="166"/>
      <c r="AT197" s="161" t="s">
        <v>323</v>
      </c>
      <c r="AU197" s="161" t="s">
        <v>88</v>
      </c>
      <c r="AV197" s="13" t="s">
        <v>88</v>
      </c>
      <c r="AW197" s="13" t="s">
        <v>35</v>
      </c>
      <c r="AX197" s="13" t="s">
        <v>79</v>
      </c>
      <c r="AY197" s="161" t="s">
        <v>317</v>
      </c>
    </row>
    <row r="198" spans="2:51" s="15" customFormat="1" ht="11.25">
      <c r="B198" s="174"/>
      <c r="D198" s="154" t="s">
        <v>323</v>
      </c>
      <c r="E198" s="175" t="s">
        <v>1</v>
      </c>
      <c r="F198" s="176" t="s">
        <v>334</v>
      </c>
      <c r="H198" s="177">
        <v>8</v>
      </c>
      <c r="I198" s="178"/>
      <c r="L198" s="174"/>
      <c r="M198" s="179"/>
      <c r="T198" s="180"/>
      <c r="AT198" s="175" t="s">
        <v>323</v>
      </c>
      <c r="AU198" s="175" t="s">
        <v>88</v>
      </c>
      <c r="AV198" s="15" t="s">
        <v>219</v>
      </c>
      <c r="AW198" s="15" t="s">
        <v>35</v>
      </c>
      <c r="AX198" s="15" t="s">
        <v>21</v>
      </c>
      <c r="AY198" s="175" t="s">
        <v>317</v>
      </c>
    </row>
    <row r="199" spans="2:65" s="1" customFormat="1" ht="24.2" customHeight="1">
      <c r="B199" s="32"/>
      <c r="C199" s="139" t="s">
        <v>458</v>
      </c>
      <c r="D199" s="139" t="s">
        <v>319</v>
      </c>
      <c r="E199" s="140" t="s">
        <v>2305</v>
      </c>
      <c r="F199" s="141" t="s">
        <v>2306</v>
      </c>
      <c r="G199" s="142" t="s">
        <v>506</v>
      </c>
      <c r="H199" s="143">
        <v>8</v>
      </c>
      <c r="I199" s="144"/>
      <c r="J199" s="145">
        <f>ROUND(I199*H199,1)</f>
        <v>0</v>
      </c>
      <c r="K199" s="146"/>
      <c r="L199" s="32"/>
      <c r="M199" s="147" t="s">
        <v>1</v>
      </c>
      <c r="N199" s="148" t="s">
        <v>44</v>
      </c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AR199" s="151" t="s">
        <v>760</v>
      </c>
      <c r="AT199" s="151" t="s">
        <v>319</v>
      </c>
      <c r="AU199" s="151" t="s">
        <v>88</v>
      </c>
      <c r="AY199" s="17" t="s">
        <v>317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7" t="s">
        <v>21</v>
      </c>
      <c r="BK199" s="152">
        <f>ROUND(I199*H199,1)</f>
        <v>0</v>
      </c>
      <c r="BL199" s="17" t="s">
        <v>760</v>
      </c>
      <c r="BM199" s="151" t="s">
        <v>2307</v>
      </c>
    </row>
    <row r="200" spans="2:51" s="13" customFormat="1" ht="11.25">
      <c r="B200" s="160"/>
      <c r="D200" s="154" t="s">
        <v>323</v>
      </c>
      <c r="E200" s="161" t="s">
        <v>1</v>
      </c>
      <c r="F200" s="162" t="s">
        <v>2304</v>
      </c>
      <c r="H200" s="163">
        <v>8</v>
      </c>
      <c r="I200" s="164"/>
      <c r="L200" s="160"/>
      <c r="M200" s="165"/>
      <c r="T200" s="166"/>
      <c r="AT200" s="161" t="s">
        <v>323</v>
      </c>
      <c r="AU200" s="161" t="s">
        <v>88</v>
      </c>
      <c r="AV200" s="13" t="s">
        <v>88</v>
      </c>
      <c r="AW200" s="13" t="s">
        <v>35</v>
      </c>
      <c r="AX200" s="13" t="s">
        <v>79</v>
      </c>
      <c r="AY200" s="161" t="s">
        <v>317</v>
      </c>
    </row>
    <row r="201" spans="2:51" s="15" customFormat="1" ht="11.25">
      <c r="B201" s="174"/>
      <c r="D201" s="154" t="s">
        <v>323</v>
      </c>
      <c r="E201" s="175" t="s">
        <v>1</v>
      </c>
      <c r="F201" s="176" t="s">
        <v>334</v>
      </c>
      <c r="H201" s="177">
        <v>8</v>
      </c>
      <c r="I201" s="178"/>
      <c r="L201" s="174"/>
      <c r="M201" s="179"/>
      <c r="T201" s="180"/>
      <c r="AT201" s="175" t="s">
        <v>323</v>
      </c>
      <c r="AU201" s="175" t="s">
        <v>88</v>
      </c>
      <c r="AV201" s="15" t="s">
        <v>219</v>
      </c>
      <c r="AW201" s="15" t="s">
        <v>35</v>
      </c>
      <c r="AX201" s="15" t="s">
        <v>21</v>
      </c>
      <c r="AY201" s="175" t="s">
        <v>317</v>
      </c>
    </row>
    <row r="202" spans="2:65" s="1" customFormat="1" ht="16.5" customHeight="1">
      <c r="B202" s="32"/>
      <c r="C202" s="139" t="s">
        <v>487</v>
      </c>
      <c r="D202" s="139" t="s">
        <v>319</v>
      </c>
      <c r="E202" s="140" t="s">
        <v>2308</v>
      </c>
      <c r="F202" s="141" t="s">
        <v>2309</v>
      </c>
      <c r="G202" s="142" t="s">
        <v>506</v>
      </c>
      <c r="H202" s="143">
        <v>1</v>
      </c>
      <c r="I202" s="144"/>
      <c r="J202" s="145">
        <f>ROUND(I202*H202,1)</f>
        <v>0</v>
      </c>
      <c r="K202" s="146"/>
      <c r="L202" s="32"/>
      <c r="M202" s="147" t="s">
        <v>1</v>
      </c>
      <c r="N202" s="148" t="s">
        <v>44</v>
      </c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AR202" s="151" t="s">
        <v>760</v>
      </c>
      <c r="AT202" s="151" t="s">
        <v>319</v>
      </c>
      <c r="AU202" s="151" t="s">
        <v>88</v>
      </c>
      <c r="AY202" s="17" t="s">
        <v>317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7" t="s">
        <v>21</v>
      </c>
      <c r="BK202" s="152">
        <f>ROUND(I202*H202,1)</f>
        <v>0</v>
      </c>
      <c r="BL202" s="17" t="s">
        <v>760</v>
      </c>
      <c r="BM202" s="151" t="s">
        <v>2310</v>
      </c>
    </row>
    <row r="203" spans="2:51" s="13" customFormat="1" ht="11.25">
      <c r="B203" s="160"/>
      <c r="D203" s="154" t="s">
        <v>323</v>
      </c>
      <c r="E203" s="161" t="s">
        <v>1</v>
      </c>
      <c r="F203" s="162" t="s">
        <v>21</v>
      </c>
      <c r="H203" s="163">
        <v>1</v>
      </c>
      <c r="I203" s="164"/>
      <c r="L203" s="160"/>
      <c r="M203" s="165"/>
      <c r="T203" s="166"/>
      <c r="AT203" s="161" t="s">
        <v>323</v>
      </c>
      <c r="AU203" s="161" t="s">
        <v>88</v>
      </c>
      <c r="AV203" s="13" t="s">
        <v>88</v>
      </c>
      <c r="AW203" s="13" t="s">
        <v>35</v>
      </c>
      <c r="AX203" s="13" t="s">
        <v>79</v>
      </c>
      <c r="AY203" s="161" t="s">
        <v>317</v>
      </c>
    </row>
    <row r="204" spans="2:51" s="15" customFormat="1" ht="11.25">
      <c r="B204" s="174"/>
      <c r="D204" s="154" t="s">
        <v>323</v>
      </c>
      <c r="E204" s="175" t="s">
        <v>2256</v>
      </c>
      <c r="F204" s="176" t="s">
        <v>334</v>
      </c>
      <c r="H204" s="177">
        <v>1</v>
      </c>
      <c r="I204" s="178"/>
      <c r="L204" s="174"/>
      <c r="M204" s="179"/>
      <c r="T204" s="180"/>
      <c r="AT204" s="175" t="s">
        <v>323</v>
      </c>
      <c r="AU204" s="175" t="s">
        <v>88</v>
      </c>
      <c r="AV204" s="15" t="s">
        <v>219</v>
      </c>
      <c r="AW204" s="15" t="s">
        <v>35</v>
      </c>
      <c r="AX204" s="15" t="s">
        <v>21</v>
      </c>
      <c r="AY204" s="175" t="s">
        <v>317</v>
      </c>
    </row>
    <row r="205" spans="2:65" s="1" customFormat="1" ht="24.2" customHeight="1">
      <c r="B205" s="32"/>
      <c r="C205" s="181" t="s">
        <v>492</v>
      </c>
      <c r="D205" s="181" t="s">
        <v>574</v>
      </c>
      <c r="E205" s="182" t="s">
        <v>2311</v>
      </c>
      <c r="F205" s="183" t="s">
        <v>2312</v>
      </c>
      <c r="G205" s="184" t="s">
        <v>506</v>
      </c>
      <c r="H205" s="185">
        <v>1</v>
      </c>
      <c r="I205" s="186"/>
      <c r="J205" s="187">
        <f>ROUND(I205*H205,1)</f>
        <v>0</v>
      </c>
      <c r="K205" s="188"/>
      <c r="L205" s="189"/>
      <c r="M205" s="190" t="s">
        <v>1</v>
      </c>
      <c r="N205" s="191" t="s">
        <v>44</v>
      </c>
      <c r="P205" s="149">
        <f>O205*H205</f>
        <v>0</v>
      </c>
      <c r="Q205" s="149">
        <v>0.00105</v>
      </c>
      <c r="R205" s="149">
        <f>Q205*H205</f>
        <v>0.00105</v>
      </c>
      <c r="S205" s="149">
        <v>0</v>
      </c>
      <c r="T205" s="150">
        <f>S205*H205</f>
        <v>0</v>
      </c>
      <c r="AR205" s="151" t="s">
        <v>1689</v>
      </c>
      <c r="AT205" s="151" t="s">
        <v>574</v>
      </c>
      <c r="AU205" s="151" t="s">
        <v>88</v>
      </c>
      <c r="AY205" s="17" t="s">
        <v>317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7" t="s">
        <v>21</v>
      </c>
      <c r="BK205" s="152">
        <f>ROUND(I205*H205,1)</f>
        <v>0</v>
      </c>
      <c r="BL205" s="17" t="s">
        <v>1689</v>
      </c>
      <c r="BM205" s="151" t="s">
        <v>2313</v>
      </c>
    </row>
    <row r="206" spans="2:51" s="13" customFormat="1" ht="11.25">
      <c r="B206" s="160"/>
      <c r="D206" s="154" t="s">
        <v>323</v>
      </c>
      <c r="E206" s="161" t="s">
        <v>1</v>
      </c>
      <c r="F206" s="162" t="s">
        <v>2256</v>
      </c>
      <c r="H206" s="163">
        <v>1</v>
      </c>
      <c r="I206" s="164"/>
      <c r="L206" s="160"/>
      <c r="M206" s="165"/>
      <c r="T206" s="166"/>
      <c r="AT206" s="161" t="s">
        <v>323</v>
      </c>
      <c r="AU206" s="161" t="s">
        <v>88</v>
      </c>
      <c r="AV206" s="13" t="s">
        <v>88</v>
      </c>
      <c r="AW206" s="13" t="s">
        <v>35</v>
      </c>
      <c r="AX206" s="13" t="s">
        <v>79</v>
      </c>
      <c r="AY206" s="161" t="s">
        <v>317</v>
      </c>
    </row>
    <row r="207" spans="2:51" s="15" customFormat="1" ht="11.25">
      <c r="B207" s="174"/>
      <c r="D207" s="154" t="s">
        <v>323</v>
      </c>
      <c r="E207" s="175" t="s">
        <v>1</v>
      </c>
      <c r="F207" s="176" t="s">
        <v>334</v>
      </c>
      <c r="H207" s="177">
        <v>1</v>
      </c>
      <c r="I207" s="178"/>
      <c r="L207" s="174"/>
      <c r="M207" s="179"/>
      <c r="T207" s="180"/>
      <c r="AT207" s="175" t="s">
        <v>323</v>
      </c>
      <c r="AU207" s="175" t="s">
        <v>88</v>
      </c>
      <c r="AV207" s="15" t="s">
        <v>219</v>
      </c>
      <c r="AW207" s="15" t="s">
        <v>35</v>
      </c>
      <c r="AX207" s="15" t="s">
        <v>21</v>
      </c>
      <c r="AY207" s="175" t="s">
        <v>317</v>
      </c>
    </row>
    <row r="208" spans="2:65" s="1" customFormat="1" ht="37.9" customHeight="1">
      <c r="B208" s="32"/>
      <c r="C208" s="139" t="s">
        <v>498</v>
      </c>
      <c r="D208" s="139" t="s">
        <v>319</v>
      </c>
      <c r="E208" s="140" t="s">
        <v>2314</v>
      </c>
      <c r="F208" s="141" t="s">
        <v>2315</v>
      </c>
      <c r="G208" s="142" t="s">
        <v>506</v>
      </c>
      <c r="H208" s="143">
        <v>1</v>
      </c>
      <c r="I208" s="144"/>
      <c r="J208" s="145">
        <f>ROUND(I208*H208,1)</f>
        <v>0</v>
      </c>
      <c r="K208" s="146"/>
      <c r="L208" s="32"/>
      <c r="M208" s="147" t="s">
        <v>1</v>
      </c>
      <c r="N208" s="148" t="s">
        <v>44</v>
      </c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AR208" s="151" t="s">
        <v>760</v>
      </c>
      <c r="AT208" s="151" t="s">
        <v>319</v>
      </c>
      <c r="AU208" s="151" t="s">
        <v>88</v>
      </c>
      <c r="AY208" s="17" t="s">
        <v>317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7" t="s">
        <v>21</v>
      </c>
      <c r="BK208" s="152">
        <f>ROUND(I208*H208,1)</f>
        <v>0</v>
      </c>
      <c r="BL208" s="17" t="s">
        <v>760</v>
      </c>
      <c r="BM208" s="151" t="s">
        <v>2316</v>
      </c>
    </row>
    <row r="209" spans="2:51" s="13" customFormat="1" ht="11.25">
      <c r="B209" s="160"/>
      <c r="D209" s="154" t="s">
        <v>323</v>
      </c>
      <c r="E209" s="161" t="s">
        <v>1</v>
      </c>
      <c r="F209" s="162" t="s">
        <v>21</v>
      </c>
      <c r="H209" s="163">
        <v>1</v>
      </c>
      <c r="I209" s="164"/>
      <c r="L209" s="160"/>
      <c r="M209" s="165"/>
      <c r="T209" s="166"/>
      <c r="AT209" s="161" t="s">
        <v>323</v>
      </c>
      <c r="AU209" s="161" t="s">
        <v>88</v>
      </c>
      <c r="AV209" s="13" t="s">
        <v>88</v>
      </c>
      <c r="AW209" s="13" t="s">
        <v>35</v>
      </c>
      <c r="AX209" s="13" t="s">
        <v>79</v>
      </c>
      <c r="AY209" s="161" t="s">
        <v>317</v>
      </c>
    </row>
    <row r="210" spans="2:51" s="15" customFormat="1" ht="11.25">
      <c r="B210" s="174"/>
      <c r="D210" s="154" t="s">
        <v>323</v>
      </c>
      <c r="E210" s="175" t="s">
        <v>2254</v>
      </c>
      <c r="F210" s="176" t="s">
        <v>334</v>
      </c>
      <c r="H210" s="177">
        <v>1</v>
      </c>
      <c r="I210" s="178"/>
      <c r="L210" s="174"/>
      <c r="M210" s="179"/>
      <c r="T210" s="180"/>
      <c r="AT210" s="175" t="s">
        <v>323</v>
      </c>
      <c r="AU210" s="175" t="s">
        <v>88</v>
      </c>
      <c r="AV210" s="15" t="s">
        <v>219</v>
      </c>
      <c r="AW210" s="15" t="s">
        <v>35</v>
      </c>
      <c r="AX210" s="15" t="s">
        <v>21</v>
      </c>
      <c r="AY210" s="175" t="s">
        <v>317</v>
      </c>
    </row>
    <row r="211" spans="2:65" s="1" customFormat="1" ht="66.75" customHeight="1">
      <c r="B211" s="32"/>
      <c r="C211" s="181" t="s">
        <v>503</v>
      </c>
      <c r="D211" s="181" t="s">
        <v>574</v>
      </c>
      <c r="E211" s="182" t="s">
        <v>2317</v>
      </c>
      <c r="F211" s="183" t="s">
        <v>2318</v>
      </c>
      <c r="G211" s="184" t="s">
        <v>506</v>
      </c>
      <c r="H211" s="185">
        <v>1</v>
      </c>
      <c r="I211" s="186"/>
      <c r="J211" s="187">
        <f>ROUND(I211*H211,1)</f>
        <v>0</v>
      </c>
      <c r="K211" s="188"/>
      <c r="L211" s="189"/>
      <c r="M211" s="190" t="s">
        <v>1</v>
      </c>
      <c r="N211" s="191" t="s">
        <v>44</v>
      </c>
      <c r="P211" s="149">
        <f>O211*H211</f>
        <v>0</v>
      </c>
      <c r="Q211" s="149">
        <v>0.007</v>
      </c>
      <c r="R211" s="149">
        <f>Q211*H211</f>
        <v>0.007</v>
      </c>
      <c r="S211" s="149">
        <v>0</v>
      </c>
      <c r="T211" s="150">
        <f>S211*H211</f>
        <v>0</v>
      </c>
      <c r="AR211" s="151" t="s">
        <v>1689</v>
      </c>
      <c r="AT211" s="151" t="s">
        <v>574</v>
      </c>
      <c r="AU211" s="151" t="s">
        <v>88</v>
      </c>
      <c r="AY211" s="17" t="s">
        <v>317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7" t="s">
        <v>21</v>
      </c>
      <c r="BK211" s="152">
        <f>ROUND(I211*H211,1)</f>
        <v>0</v>
      </c>
      <c r="BL211" s="17" t="s">
        <v>1689</v>
      </c>
      <c r="BM211" s="151" t="s">
        <v>2319</v>
      </c>
    </row>
    <row r="212" spans="2:51" s="13" customFormat="1" ht="11.25">
      <c r="B212" s="160"/>
      <c r="D212" s="154" t="s">
        <v>323</v>
      </c>
      <c r="E212" s="161" t="s">
        <v>1</v>
      </c>
      <c r="F212" s="162" t="s">
        <v>2254</v>
      </c>
      <c r="H212" s="163">
        <v>1</v>
      </c>
      <c r="I212" s="164"/>
      <c r="L212" s="160"/>
      <c r="M212" s="165"/>
      <c r="T212" s="166"/>
      <c r="AT212" s="161" t="s">
        <v>323</v>
      </c>
      <c r="AU212" s="161" t="s">
        <v>88</v>
      </c>
      <c r="AV212" s="13" t="s">
        <v>88</v>
      </c>
      <c r="AW212" s="13" t="s">
        <v>35</v>
      </c>
      <c r="AX212" s="13" t="s">
        <v>79</v>
      </c>
      <c r="AY212" s="161" t="s">
        <v>317</v>
      </c>
    </row>
    <row r="213" spans="2:51" s="15" customFormat="1" ht="11.25">
      <c r="B213" s="174"/>
      <c r="D213" s="154" t="s">
        <v>323</v>
      </c>
      <c r="E213" s="175" t="s">
        <v>1</v>
      </c>
      <c r="F213" s="176" t="s">
        <v>334</v>
      </c>
      <c r="H213" s="177">
        <v>1</v>
      </c>
      <c r="I213" s="178"/>
      <c r="L213" s="174"/>
      <c r="M213" s="179"/>
      <c r="T213" s="180"/>
      <c r="AT213" s="175" t="s">
        <v>323</v>
      </c>
      <c r="AU213" s="175" t="s">
        <v>88</v>
      </c>
      <c r="AV213" s="15" t="s">
        <v>219</v>
      </c>
      <c r="AW213" s="15" t="s">
        <v>35</v>
      </c>
      <c r="AX213" s="15" t="s">
        <v>21</v>
      </c>
      <c r="AY213" s="175" t="s">
        <v>317</v>
      </c>
    </row>
    <row r="214" spans="2:65" s="1" customFormat="1" ht="37.9" customHeight="1">
      <c r="B214" s="32"/>
      <c r="C214" s="139" t="s">
        <v>7</v>
      </c>
      <c r="D214" s="139" t="s">
        <v>319</v>
      </c>
      <c r="E214" s="140" t="s">
        <v>2320</v>
      </c>
      <c r="F214" s="141" t="s">
        <v>2321</v>
      </c>
      <c r="G214" s="142" t="s">
        <v>172</v>
      </c>
      <c r="H214" s="143">
        <v>6</v>
      </c>
      <c r="I214" s="144"/>
      <c r="J214" s="145">
        <f>ROUND(I214*H214,1)</f>
        <v>0</v>
      </c>
      <c r="K214" s="146"/>
      <c r="L214" s="32"/>
      <c r="M214" s="147" t="s">
        <v>1</v>
      </c>
      <c r="N214" s="148" t="s">
        <v>44</v>
      </c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AR214" s="151" t="s">
        <v>458</v>
      </c>
      <c r="AT214" s="151" t="s">
        <v>319</v>
      </c>
      <c r="AU214" s="151" t="s">
        <v>88</v>
      </c>
      <c r="AY214" s="17" t="s">
        <v>317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7" t="s">
        <v>21</v>
      </c>
      <c r="BK214" s="152">
        <f>ROUND(I214*H214,1)</f>
        <v>0</v>
      </c>
      <c r="BL214" s="17" t="s">
        <v>458</v>
      </c>
      <c r="BM214" s="151" t="s">
        <v>2322</v>
      </c>
    </row>
    <row r="215" spans="2:51" s="13" customFormat="1" ht="11.25">
      <c r="B215" s="160"/>
      <c r="D215" s="154" t="s">
        <v>323</v>
      </c>
      <c r="E215" s="161" t="s">
        <v>1</v>
      </c>
      <c r="F215" s="162" t="s">
        <v>375</v>
      </c>
      <c r="H215" s="163">
        <v>6</v>
      </c>
      <c r="I215" s="164"/>
      <c r="L215" s="160"/>
      <c r="M215" s="165"/>
      <c r="T215" s="166"/>
      <c r="AT215" s="161" t="s">
        <v>323</v>
      </c>
      <c r="AU215" s="161" t="s">
        <v>88</v>
      </c>
      <c r="AV215" s="13" t="s">
        <v>88</v>
      </c>
      <c r="AW215" s="13" t="s">
        <v>35</v>
      </c>
      <c r="AX215" s="13" t="s">
        <v>79</v>
      </c>
      <c r="AY215" s="161" t="s">
        <v>317</v>
      </c>
    </row>
    <row r="216" spans="2:51" s="15" customFormat="1" ht="11.25">
      <c r="B216" s="174"/>
      <c r="D216" s="154" t="s">
        <v>323</v>
      </c>
      <c r="E216" s="175" t="s">
        <v>2260</v>
      </c>
      <c r="F216" s="176" t="s">
        <v>334</v>
      </c>
      <c r="H216" s="177">
        <v>6</v>
      </c>
      <c r="I216" s="178"/>
      <c r="L216" s="174"/>
      <c r="M216" s="179"/>
      <c r="T216" s="180"/>
      <c r="AT216" s="175" t="s">
        <v>323</v>
      </c>
      <c r="AU216" s="175" t="s">
        <v>88</v>
      </c>
      <c r="AV216" s="15" t="s">
        <v>219</v>
      </c>
      <c r="AW216" s="15" t="s">
        <v>35</v>
      </c>
      <c r="AX216" s="15" t="s">
        <v>21</v>
      </c>
      <c r="AY216" s="175" t="s">
        <v>317</v>
      </c>
    </row>
    <row r="217" spans="2:65" s="1" customFormat="1" ht="24.2" customHeight="1">
      <c r="B217" s="32"/>
      <c r="C217" s="181" t="s">
        <v>519</v>
      </c>
      <c r="D217" s="181" t="s">
        <v>574</v>
      </c>
      <c r="E217" s="182" t="s">
        <v>2323</v>
      </c>
      <c r="F217" s="183" t="s">
        <v>2324</v>
      </c>
      <c r="G217" s="184" t="s">
        <v>172</v>
      </c>
      <c r="H217" s="185">
        <v>6.6</v>
      </c>
      <c r="I217" s="186"/>
      <c r="J217" s="187">
        <f>ROUND(I217*H217,1)</f>
        <v>0</v>
      </c>
      <c r="K217" s="188"/>
      <c r="L217" s="189"/>
      <c r="M217" s="190" t="s">
        <v>1</v>
      </c>
      <c r="N217" s="191" t="s">
        <v>44</v>
      </c>
      <c r="P217" s="149">
        <f>O217*H217</f>
        <v>0</v>
      </c>
      <c r="Q217" s="149">
        <v>0.00064</v>
      </c>
      <c r="R217" s="149">
        <f>Q217*H217</f>
        <v>0.004224</v>
      </c>
      <c r="S217" s="149">
        <v>0</v>
      </c>
      <c r="T217" s="150">
        <f>S217*H217</f>
        <v>0</v>
      </c>
      <c r="AR217" s="151" t="s">
        <v>579</v>
      </c>
      <c r="AT217" s="151" t="s">
        <v>574</v>
      </c>
      <c r="AU217" s="151" t="s">
        <v>88</v>
      </c>
      <c r="AY217" s="17" t="s">
        <v>317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7" t="s">
        <v>21</v>
      </c>
      <c r="BK217" s="152">
        <f>ROUND(I217*H217,1)</f>
        <v>0</v>
      </c>
      <c r="BL217" s="17" t="s">
        <v>458</v>
      </c>
      <c r="BM217" s="151" t="s">
        <v>2325</v>
      </c>
    </row>
    <row r="218" spans="2:51" s="13" customFormat="1" ht="11.25">
      <c r="B218" s="160"/>
      <c r="D218" s="154" t="s">
        <v>323</v>
      </c>
      <c r="E218" s="161" t="s">
        <v>1</v>
      </c>
      <c r="F218" s="162" t="s">
        <v>2326</v>
      </c>
      <c r="H218" s="163">
        <v>6.6</v>
      </c>
      <c r="I218" s="164"/>
      <c r="L218" s="160"/>
      <c r="M218" s="165"/>
      <c r="T218" s="166"/>
      <c r="AT218" s="161" t="s">
        <v>323</v>
      </c>
      <c r="AU218" s="161" t="s">
        <v>88</v>
      </c>
      <c r="AV218" s="13" t="s">
        <v>88</v>
      </c>
      <c r="AW218" s="13" t="s">
        <v>35</v>
      </c>
      <c r="AX218" s="13" t="s">
        <v>79</v>
      </c>
      <c r="AY218" s="161" t="s">
        <v>317</v>
      </c>
    </row>
    <row r="219" spans="2:51" s="15" customFormat="1" ht="11.25">
      <c r="B219" s="174"/>
      <c r="D219" s="154" t="s">
        <v>323</v>
      </c>
      <c r="E219" s="175" t="s">
        <v>1</v>
      </c>
      <c r="F219" s="176" t="s">
        <v>334</v>
      </c>
      <c r="H219" s="177">
        <v>6.6</v>
      </c>
      <c r="I219" s="178"/>
      <c r="L219" s="174"/>
      <c r="M219" s="179"/>
      <c r="T219" s="180"/>
      <c r="AT219" s="175" t="s">
        <v>323</v>
      </c>
      <c r="AU219" s="175" t="s">
        <v>88</v>
      </c>
      <c r="AV219" s="15" t="s">
        <v>219</v>
      </c>
      <c r="AW219" s="15" t="s">
        <v>35</v>
      </c>
      <c r="AX219" s="15" t="s">
        <v>21</v>
      </c>
      <c r="AY219" s="175" t="s">
        <v>317</v>
      </c>
    </row>
    <row r="220" spans="2:65" s="1" customFormat="1" ht="37.9" customHeight="1">
      <c r="B220" s="32"/>
      <c r="C220" s="139" t="s">
        <v>523</v>
      </c>
      <c r="D220" s="139" t="s">
        <v>319</v>
      </c>
      <c r="E220" s="140" t="s">
        <v>2327</v>
      </c>
      <c r="F220" s="141" t="s">
        <v>2328</v>
      </c>
      <c r="G220" s="142" t="s">
        <v>172</v>
      </c>
      <c r="H220" s="143">
        <v>25</v>
      </c>
      <c r="I220" s="144"/>
      <c r="J220" s="145">
        <f>ROUND(I220*H220,1)</f>
        <v>0</v>
      </c>
      <c r="K220" s="146"/>
      <c r="L220" s="32"/>
      <c r="M220" s="147" t="s">
        <v>1</v>
      </c>
      <c r="N220" s="148" t="s">
        <v>44</v>
      </c>
      <c r="P220" s="149">
        <f>O220*H220</f>
        <v>0</v>
      </c>
      <c r="Q220" s="149">
        <v>0</v>
      </c>
      <c r="R220" s="149">
        <f>Q220*H220</f>
        <v>0</v>
      </c>
      <c r="S220" s="149">
        <v>0</v>
      </c>
      <c r="T220" s="150">
        <f>S220*H220</f>
        <v>0</v>
      </c>
      <c r="AR220" s="151" t="s">
        <v>458</v>
      </c>
      <c r="AT220" s="151" t="s">
        <v>319</v>
      </c>
      <c r="AU220" s="151" t="s">
        <v>88</v>
      </c>
      <c r="AY220" s="17" t="s">
        <v>317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7" t="s">
        <v>21</v>
      </c>
      <c r="BK220" s="152">
        <f>ROUND(I220*H220,1)</f>
        <v>0</v>
      </c>
      <c r="BL220" s="17" t="s">
        <v>458</v>
      </c>
      <c r="BM220" s="151" t="s">
        <v>2329</v>
      </c>
    </row>
    <row r="221" spans="2:51" s="13" customFormat="1" ht="11.25">
      <c r="B221" s="160"/>
      <c r="D221" s="154" t="s">
        <v>323</v>
      </c>
      <c r="E221" s="161" t="s">
        <v>1</v>
      </c>
      <c r="F221" s="162" t="s">
        <v>508</v>
      </c>
      <c r="H221" s="163">
        <v>25</v>
      </c>
      <c r="I221" s="164"/>
      <c r="L221" s="160"/>
      <c r="M221" s="165"/>
      <c r="T221" s="166"/>
      <c r="AT221" s="161" t="s">
        <v>323</v>
      </c>
      <c r="AU221" s="161" t="s">
        <v>88</v>
      </c>
      <c r="AV221" s="13" t="s">
        <v>88</v>
      </c>
      <c r="AW221" s="13" t="s">
        <v>35</v>
      </c>
      <c r="AX221" s="13" t="s">
        <v>79</v>
      </c>
      <c r="AY221" s="161" t="s">
        <v>317</v>
      </c>
    </row>
    <row r="222" spans="2:51" s="15" customFormat="1" ht="11.25">
      <c r="B222" s="174"/>
      <c r="D222" s="154" t="s">
        <v>323</v>
      </c>
      <c r="E222" s="175" t="s">
        <v>2258</v>
      </c>
      <c r="F222" s="176" t="s">
        <v>334</v>
      </c>
      <c r="H222" s="177">
        <v>25</v>
      </c>
      <c r="I222" s="178"/>
      <c r="L222" s="174"/>
      <c r="M222" s="179"/>
      <c r="T222" s="180"/>
      <c r="AT222" s="175" t="s">
        <v>323</v>
      </c>
      <c r="AU222" s="175" t="s">
        <v>88</v>
      </c>
      <c r="AV222" s="15" t="s">
        <v>219</v>
      </c>
      <c r="AW222" s="15" t="s">
        <v>35</v>
      </c>
      <c r="AX222" s="15" t="s">
        <v>21</v>
      </c>
      <c r="AY222" s="175" t="s">
        <v>317</v>
      </c>
    </row>
    <row r="223" spans="2:65" s="1" customFormat="1" ht="24.2" customHeight="1">
      <c r="B223" s="32"/>
      <c r="C223" s="181" t="s">
        <v>169</v>
      </c>
      <c r="D223" s="181" t="s">
        <v>574</v>
      </c>
      <c r="E223" s="182" t="s">
        <v>2330</v>
      </c>
      <c r="F223" s="183" t="s">
        <v>2331</v>
      </c>
      <c r="G223" s="184" t="s">
        <v>172</v>
      </c>
      <c r="H223" s="185">
        <v>26.25</v>
      </c>
      <c r="I223" s="186"/>
      <c r="J223" s="187">
        <f>ROUND(I223*H223,1)</f>
        <v>0</v>
      </c>
      <c r="K223" s="188"/>
      <c r="L223" s="189"/>
      <c r="M223" s="190" t="s">
        <v>1</v>
      </c>
      <c r="N223" s="191" t="s">
        <v>44</v>
      </c>
      <c r="P223" s="149">
        <f>O223*H223</f>
        <v>0</v>
      </c>
      <c r="Q223" s="149">
        <v>0.00061</v>
      </c>
      <c r="R223" s="149">
        <f>Q223*H223</f>
        <v>0.0160125</v>
      </c>
      <c r="S223" s="149">
        <v>0</v>
      </c>
      <c r="T223" s="150">
        <f>S223*H223</f>
        <v>0</v>
      </c>
      <c r="AR223" s="151" t="s">
        <v>579</v>
      </c>
      <c r="AT223" s="151" t="s">
        <v>574</v>
      </c>
      <c r="AU223" s="151" t="s">
        <v>88</v>
      </c>
      <c r="AY223" s="17" t="s">
        <v>317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7" t="s">
        <v>21</v>
      </c>
      <c r="BK223" s="152">
        <f>ROUND(I223*H223,1)</f>
        <v>0</v>
      </c>
      <c r="BL223" s="17" t="s">
        <v>458</v>
      </c>
      <c r="BM223" s="151" t="s">
        <v>2332</v>
      </c>
    </row>
    <row r="224" spans="2:51" s="13" customFormat="1" ht="11.25">
      <c r="B224" s="160"/>
      <c r="D224" s="154" t="s">
        <v>323</v>
      </c>
      <c r="E224" s="161" t="s">
        <v>1</v>
      </c>
      <c r="F224" s="162" t="s">
        <v>2333</v>
      </c>
      <c r="H224" s="163">
        <v>26.25</v>
      </c>
      <c r="I224" s="164"/>
      <c r="L224" s="160"/>
      <c r="M224" s="165"/>
      <c r="T224" s="166"/>
      <c r="AT224" s="161" t="s">
        <v>323</v>
      </c>
      <c r="AU224" s="161" t="s">
        <v>88</v>
      </c>
      <c r="AV224" s="13" t="s">
        <v>88</v>
      </c>
      <c r="AW224" s="13" t="s">
        <v>35</v>
      </c>
      <c r="AX224" s="13" t="s">
        <v>79</v>
      </c>
      <c r="AY224" s="161" t="s">
        <v>317</v>
      </c>
    </row>
    <row r="225" spans="2:51" s="15" customFormat="1" ht="11.25">
      <c r="B225" s="174"/>
      <c r="D225" s="154" t="s">
        <v>323</v>
      </c>
      <c r="E225" s="175" t="s">
        <v>1</v>
      </c>
      <c r="F225" s="176" t="s">
        <v>334</v>
      </c>
      <c r="H225" s="177">
        <v>26.25</v>
      </c>
      <c r="I225" s="178"/>
      <c r="L225" s="174"/>
      <c r="M225" s="179"/>
      <c r="T225" s="180"/>
      <c r="AT225" s="175" t="s">
        <v>323</v>
      </c>
      <c r="AU225" s="175" t="s">
        <v>88</v>
      </c>
      <c r="AV225" s="15" t="s">
        <v>219</v>
      </c>
      <c r="AW225" s="15" t="s">
        <v>35</v>
      </c>
      <c r="AX225" s="15" t="s">
        <v>21</v>
      </c>
      <c r="AY225" s="175" t="s">
        <v>317</v>
      </c>
    </row>
    <row r="226" spans="2:65" s="1" customFormat="1" ht="16.5" customHeight="1">
      <c r="B226" s="32"/>
      <c r="C226" s="139" t="s">
        <v>508</v>
      </c>
      <c r="D226" s="139" t="s">
        <v>319</v>
      </c>
      <c r="E226" s="140" t="s">
        <v>2334</v>
      </c>
      <c r="F226" s="141" t="s">
        <v>2335</v>
      </c>
      <c r="G226" s="142" t="s">
        <v>506</v>
      </c>
      <c r="H226" s="143">
        <v>3</v>
      </c>
      <c r="I226" s="144"/>
      <c r="J226" s="145">
        <f>ROUND(I226*H226,1)</f>
        <v>0</v>
      </c>
      <c r="K226" s="146"/>
      <c r="L226" s="32"/>
      <c r="M226" s="147" t="s">
        <v>1</v>
      </c>
      <c r="N226" s="148" t="s">
        <v>44</v>
      </c>
      <c r="P226" s="149">
        <f>O226*H226</f>
        <v>0</v>
      </c>
      <c r="Q226" s="149">
        <v>0</v>
      </c>
      <c r="R226" s="149">
        <f>Q226*H226</f>
        <v>0</v>
      </c>
      <c r="S226" s="149">
        <v>0</v>
      </c>
      <c r="T226" s="150">
        <f>S226*H226</f>
        <v>0</v>
      </c>
      <c r="AR226" s="151" t="s">
        <v>760</v>
      </c>
      <c r="AT226" s="151" t="s">
        <v>319</v>
      </c>
      <c r="AU226" s="151" t="s">
        <v>88</v>
      </c>
      <c r="AY226" s="17" t="s">
        <v>317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7" t="s">
        <v>21</v>
      </c>
      <c r="BK226" s="152">
        <f>ROUND(I226*H226,1)</f>
        <v>0</v>
      </c>
      <c r="BL226" s="17" t="s">
        <v>760</v>
      </c>
      <c r="BM226" s="151" t="s">
        <v>2336</v>
      </c>
    </row>
    <row r="227" spans="2:51" s="13" customFormat="1" ht="11.25">
      <c r="B227" s="160"/>
      <c r="D227" s="154" t="s">
        <v>323</v>
      </c>
      <c r="E227" s="161" t="s">
        <v>1</v>
      </c>
      <c r="F227" s="162" t="s">
        <v>190</v>
      </c>
      <c r="H227" s="163">
        <v>3</v>
      </c>
      <c r="I227" s="164"/>
      <c r="L227" s="160"/>
      <c r="M227" s="165"/>
      <c r="T227" s="166"/>
      <c r="AT227" s="161" t="s">
        <v>323</v>
      </c>
      <c r="AU227" s="161" t="s">
        <v>88</v>
      </c>
      <c r="AV227" s="13" t="s">
        <v>88</v>
      </c>
      <c r="AW227" s="13" t="s">
        <v>35</v>
      </c>
      <c r="AX227" s="13" t="s">
        <v>79</v>
      </c>
      <c r="AY227" s="161" t="s">
        <v>317</v>
      </c>
    </row>
    <row r="228" spans="2:51" s="15" customFormat="1" ht="11.25">
      <c r="B228" s="174"/>
      <c r="D228" s="154" t="s">
        <v>323</v>
      </c>
      <c r="E228" s="175" t="s">
        <v>2269</v>
      </c>
      <c r="F228" s="176" t="s">
        <v>334</v>
      </c>
      <c r="H228" s="177">
        <v>3</v>
      </c>
      <c r="I228" s="178"/>
      <c r="L228" s="174"/>
      <c r="M228" s="179"/>
      <c r="T228" s="180"/>
      <c r="AT228" s="175" t="s">
        <v>323</v>
      </c>
      <c r="AU228" s="175" t="s">
        <v>88</v>
      </c>
      <c r="AV228" s="15" t="s">
        <v>219</v>
      </c>
      <c r="AW228" s="15" t="s">
        <v>35</v>
      </c>
      <c r="AX228" s="15" t="s">
        <v>21</v>
      </c>
      <c r="AY228" s="175" t="s">
        <v>317</v>
      </c>
    </row>
    <row r="229" spans="2:65" s="1" customFormat="1" ht="16.5" customHeight="1">
      <c r="B229" s="32"/>
      <c r="C229" s="139" t="s">
        <v>539</v>
      </c>
      <c r="D229" s="139" t="s">
        <v>319</v>
      </c>
      <c r="E229" s="140" t="s">
        <v>2337</v>
      </c>
      <c r="F229" s="141" t="s">
        <v>2338</v>
      </c>
      <c r="G229" s="142" t="s">
        <v>506</v>
      </c>
      <c r="H229" s="143">
        <v>3</v>
      </c>
      <c r="I229" s="144"/>
      <c r="J229" s="145">
        <f>ROUND(I229*H229,1)</f>
        <v>0</v>
      </c>
      <c r="K229" s="146"/>
      <c r="L229" s="32"/>
      <c r="M229" s="147" t="s">
        <v>1</v>
      </c>
      <c r="N229" s="148" t="s">
        <v>44</v>
      </c>
      <c r="P229" s="149">
        <f>O229*H229</f>
        <v>0</v>
      </c>
      <c r="Q229" s="149">
        <v>0</v>
      </c>
      <c r="R229" s="149">
        <f>Q229*H229</f>
        <v>0</v>
      </c>
      <c r="S229" s="149">
        <v>0</v>
      </c>
      <c r="T229" s="150">
        <f>S229*H229</f>
        <v>0</v>
      </c>
      <c r="AR229" s="151" t="s">
        <v>760</v>
      </c>
      <c r="AT229" s="151" t="s">
        <v>319</v>
      </c>
      <c r="AU229" s="151" t="s">
        <v>88</v>
      </c>
      <c r="AY229" s="17" t="s">
        <v>317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7" t="s">
        <v>21</v>
      </c>
      <c r="BK229" s="152">
        <f>ROUND(I229*H229,1)</f>
        <v>0</v>
      </c>
      <c r="BL229" s="17" t="s">
        <v>760</v>
      </c>
      <c r="BM229" s="151" t="s">
        <v>2339</v>
      </c>
    </row>
    <row r="230" spans="2:51" s="13" customFormat="1" ht="11.25">
      <c r="B230" s="160"/>
      <c r="D230" s="154" t="s">
        <v>323</v>
      </c>
      <c r="E230" s="161" t="s">
        <v>1</v>
      </c>
      <c r="F230" s="162" t="s">
        <v>2269</v>
      </c>
      <c r="H230" s="163">
        <v>3</v>
      </c>
      <c r="I230" s="164"/>
      <c r="L230" s="160"/>
      <c r="M230" s="165"/>
      <c r="T230" s="166"/>
      <c r="AT230" s="161" t="s">
        <v>323</v>
      </c>
      <c r="AU230" s="161" t="s">
        <v>88</v>
      </c>
      <c r="AV230" s="13" t="s">
        <v>88</v>
      </c>
      <c r="AW230" s="13" t="s">
        <v>35</v>
      </c>
      <c r="AX230" s="13" t="s">
        <v>79</v>
      </c>
      <c r="AY230" s="161" t="s">
        <v>317</v>
      </c>
    </row>
    <row r="231" spans="2:51" s="15" customFormat="1" ht="11.25">
      <c r="B231" s="174"/>
      <c r="D231" s="154" t="s">
        <v>323</v>
      </c>
      <c r="E231" s="175" t="s">
        <v>1</v>
      </c>
      <c r="F231" s="176" t="s">
        <v>334</v>
      </c>
      <c r="H231" s="177">
        <v>3</v>
      </c>
      <c r="I231" s="178"/>
      <c r="L231" s="174"/>
      <c r="M231" s="179"/>
      <c r="T231" s="180"/>
      <c r="AT231" s="175" t="s">
        <v>323</v>
      </c>
      <c r="AU231" s="175" t="s">
        <v>88</v>
      </c>
      <c r="AV231" s="15" t="s">
        <v>219</v>
      </c>
      <c r="AW231" s="15" t="s">
        <v>35</v>
      </c>
      <c r="AX231" s="15" t="s">
        <v>21</v>
      </c>
      <c r="AY231" s="175" t="s">
        <v>317</v>
      </c>
    </row>
    <row r="232" spans="2:65" s="1" customFormat="1" ht="24.2" customHeight="1">
      <c r="B232" s="32"/>
      <c r="C232" s="181" t="s">
        <v>545</v>
      </c>
      <c r="D232" s="181" t="s">
        <v>574</v>
      </c>
      <c r="E232" s="182" t="s">
        <v>2340</v>
      </c>
      <c r="F232" s="183" t="s">
        <v>2341</v>
      </c>
      <c r="G232" s="184" t="s">
        <v>506</v>
      </c>
      <c r="H232" s="185">
        <v>3</v>
      </c>
      <c r="I232" s="186"/>
      <c r="J232" s="187">
        <f>ROUND(I232*H232,1)</f>
        <v>0</v>
      </c>
      <c r="K232" s="188"/>
      <c r="L232" s="189"/>
      <c r="M232" s="190" t="s">
        <v>1</v>
      </c>
      <c r="N232" s="191" t="s">
        <v>44</v>
      </c>
      <c r="P232" s="149">
        <f>O232*H232</f>
        <v>0</v>
      </c>
      <c r="Q232" s="149">
        <v>0.00013</v>
      </c>
      <c r="R232" s="149">
        <f>Q232*H232</f>
        <v>0.00038999999999999994</v>
      </c>
      <c r="S232" s="149">
        <v>0</v>
      </c>
      <c r="T232" s="150">
        <f>S232*H232</f>
        <v>0</v>
      </c>
      <c r="AR232" s="151" t="s">
        <v>579</v>
      </c>
      <c r="AT232" s="151" t="s">
        <v>574</v>
      </c>
      <c r="AU232" s="151" t="s">
        <v>88</v>
      </c>
      <c r="AY232" s="17" t="s">
        <v>317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7" t="s">
        <v>21</v>
      </c>
      <c r="BK232" s="152">
        <f>ROUND(I232*H232,1)</f>
        <v>0</v>
      </c>
      <c r="BL232" s="17" t="s">
        <v>458</v>
      </c>
      <c r="BM232" s="151" t="s">
        <v>2342</v>
      </c>
    </row>
    <row r="233" spans="2:51" s="13" customFormat="1" ht="11.25">
      <c r="B233" s="160"/>
      <c r="D233" s="154" t="s">
        <v>323</v>
      </c>
      <c r="E233" s="161" t="s">
        <v>1</v>
      </c>
      <c r="F233" s="162" t="s">
        <v>2269</v>
      </c>
      <c r="H233" s="163">
        <v>3</v>
      </c>
      <c r="I233" s="164"/>
      <c r="L233" s="160"/>
      <c r="M233" s="165"/>
      <c r="T233" s="166"/>
      <c r="AT233" s="161" t="s">
        <v>323</v>
      </c>
      <c r="AU233" s="161" t="s">
        <v>88</v>
      </c>
      <c r="AV233" s="13" t="s">
        <v>88</v>
      </c>
      <c r="AW233" s="13" t="s">
        <v>35</v>
      </c>
      <c r="AX233" s="13" t="s">
        <v>79</v>
      </c>
      <c r="AY233" s="161" t="s">
        <v>317</v>
      </c>
    </row>
    <row r="234" spans="2:51" s="15" customFormat="1" ht="11.25">
      <c r="B234" s="174"/>
      <c r="D234" s="154" t="s">
        <v>323</v>
      </c>
      <c r="E234" s="175" t="s">
        <v>1</v>
      </c>
      <c r="F234" s="176" t="s">
        <v>334</v>
      </c>
      <c r="H234" s="177">
        <v>3</v>
      </c>
      <c r="I234" s="178"/>
      <c r="L234" s="174"/>
      <c r="M234" s="179"/>
      <c r="T234" s="180"/>
      <c r="AT234" s="175" t="s">
        <v>323</v>
      </c>
      <c r="AU234" s="175" t="s">
        <v>88</v>
      </c>
      <c r="AV234" s="15" t="s">
        <v>219</v>
      </c>
      <c r="AW234" s="15" t="s">
        <v>35</v>
      </c>
      <c r="AX234" s="15" t="s">
        <v>21</v>
      </c>
      <c r="AY234" s="175" t="s">
        <v>317</v>
      </c>
    </row>
    <row r="235" spans="2:65" s="1" customFormat="1" ht="33" customHeight="1">
      <c r="B235" s="32"/>
      <c r="C235" s="139" t="s">
        <v>553</v>
      </c>
      <c r="D235" s="139" t="s">
        <v>319</v>
      </c>
      <c r="E235" s="140" t="s">
        <v>2343</v>
      </c>
      <c r="F235" s="141" t="s">
        <v>2344</v>
      </c>
      <c r="G235" s="142" t="s">
        <v>172</v>
      </c>
      <c r="H235" s="143">
        <v>20</v>
      </c>
      <c r="I235" s="144"/>
      <c r="J235" s="145">
        <f>ROUND(I235*H235,1)</f>
        <v>0</v>
      </c>
      <c r="K235" s="146"/>
      <c r="L235" s="32"/>
      <c r="M235" s="147" t="s">
        <v>1</v>
      </c>
      <c r="N235" s="148" t="s">
        <v>44</v>
      </c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AR235" s="151" t="s">
        <v>760</v>
      </c>
      <c r="AT235" s="151" t="s">
        <v>319</v>
      </c>
      <c r="AU235" s="151" t="s">
        <v>88</v>
      </c>
      <c r="AY235" s="17" t="s">
        <v>317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7" t="s">
        <v>21</v>
      </c>
      <c r="BK235" s="152">
        <f>ROUND(I235*H235,1)</f>
        <v>0</v>
      </c>
      <c r="BL235" s="17" t="s">
        <v>760</v>
      </c>
      <c r="BM235" s="151" t="s">
        <v>2345</v>
      </c>
    </row>
    <row r="236" spans="2:51" s="13" customFormat="1" ht="11.25">
      <c r="B236" s="160"/>
      <c r="D236" s="154" t="s">
        <v>323</v>
      </c>
      <c r="E236" s="161" t="s">
        <v>1</v>
      </c>
      <c r="F236" s="162" t="s">
        <v>503</v>
      </c>
      <c r="H236" s="163">
        <v>20</v>
      </c>
      <c r="I236" s="164"/>
      <c r="L236" s="160"/>
      <c r="M236" s="165"/>
      <c r="T236" s="166"/>
      <c r="AT236" s="161" t="s">
        <v>323</v>
      </c>
      <c r="AU236" s="161" t="s">
        <v>88</v>
      </c>
      <c r="AV236" s="13" t="s">
        <v>88</v>
      </c>
      <c r="AW236" s="13" t="s">
        <v>35</v>
      </c>
      <c r="AX236" s="13" t="s">
        <v>79</v>
      </c>
      <c r="AY236" s="161" t="s">
        <v>317</v>
      </c>
    </row>
    <row r="237" spans="2:51" s="15" customFormat="1" ht="11.25">
      <c r="B237" s="174"/>
      <c r="D237" s="154" t="s">
        <v>323</v>
      </c>
      <c r="E237" s="175" t="s">
        <v>2272</v>
      </c>
      <c r="F237" s="176" t="s">
        <v>334</v>
      </c>
      <c r="H237" s="177">
        <v>20</v>
      </c>
      <c r="I237" s="178"/>
      <c r="L237" s="174"/>
      <c r="M237" s="179"/>
      <c r="T237" s="180"/>
      <c r="AT237" s="175" t="s">
        <v>323</v>
      </c>
      <c r="AU237" s="175" t="s">
        <v>88</v>
      </c>
      <c r="AV237" s="15" t="s">
        <v>219</v>
      </c>
      <c r="AW237" s="15" t="s">
        <v>35</v>
      </c>
      <c r="AX237" s="15" t="s">
        <v>21</v>
      </c>
      <c r="AY237" s="175" t="s">
        <v>317</v>
      </c>
    </row>
    <row r="238" spans="2:65" s="1" customFormat="1" ht="16.5" customHeight="1">
      <c r="B238" s="32"/>
      <c r="C238" s="181" t="s">
        <v>213</v>
      </c>
      <c r="D238" s="181" t="s">
        <v>574</v>
      </c>
      <c r="E238" s="182" t="s">
        <v>2346</v>
      </c>
      <c r="F238" s="183" t="s">
        <v>2347</v>
      </c>
      <c r="G238" s="184" t="s">
        <v>1876</v>
      </c>
      <c r="H238" s="185">
        <v>19.95</v>
      </c>
      <c r="I238" s="186"/>
      <c r="J238" s="187">
        <f>ROUND(I238*H238,1)</f>
        <v>0</v>
      </c>
      <c r="K238" s="188"/>
      <c r="L238" s="189"/>
      <c r="M238" s="190" t="s">
        <v>1</v>
      </c>
      <c r="N238" s="191" t="s">
        <v>44</v>
      </c>
      <c r="P238" s="149">
        <f>O238*H238</f>
        <v>0</v>
      </c>
      <c r="Q238" s="149">
        <v>0.001</v>
      </c>
      <c r="R238" s="149">
        <f>Q238*H238</f>
        <v>0.01995</v>
      </c>
      <c r="S238" s="149">
        <v>0</v>
      </c>
      <c r="T238" s="150">
        <f>S238*H238</f>
        <v>0</v>
      </c>
      <c r="AR238" s="151" t="s">
        <v>1689</v>
      </c>
      <c r="AT238" s="151" t="s">
        <v>574</v>
      </c>
      <c r="AU238" s="151" t="s">
        <v>88</v>
      </c>
      <c r="AY238" s="17" t="s">
        <v>317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7" t="s">
        <v>21</v>
      </c>
      <c r="BK238" s="152">
        <f>ROUND(I238*H238,1)</f>
        <v>0</v>
      </c>
      <c r="BL238" s="17" t="s">
        <v>1689</v>
      </c>
      <c r="BM238" s="151" t="s">
        <v>2348</v>
      </c>
    </row>
    <row r="239" spans="2:51" s="13" customFormat="1" ht="11.25">
      <c r="B239" s="160"/>
      <c r="D239" s="154" t="s">
        <v>323</v>
      </c>
      <c r="E239" s="161" t="s">
        <v>1</v>
      </c>
      <c r="F239" s="162" t="s">
        <v>2349</v>
      </c>
      <c r="H239" s="163">
        <v>19.95</v>
      </c>
      <c r="I239" s="164"/>
      <c r="L239" s="160"/>
      <c r="M239" s="165"/>
      <c r="T239" s="166"/>
      <c r="AT239" s="161" t="s">
        <v>323</v>
      </c>
      <c r="AU239" s="161" t="s">
        <v>88</v>
      </c>
      <c r="AV239" s="13" t="s">
        <v>88</v>
      </c>
      <c r="AW239" s="13" t="s">
        <v>35</v>
      </c>
      <c r="AX239" s="13" t="s">
        <v>21</v>
      </c>
      <c r="AY239" s="161" t="s">
        <v>317</v>
      </c>
    </row>
    <row r="240" spans="2:65" s="1" customFormat="1" ht="16.5" customHeight="1">
      <c r="B240" s="32"/>
      <c r="C240" s="139" t="s">
        <v>560</v>
      </c>
      <c r="D240" s="139" t="s">
        <v>319</v>
      </c>
      <c r="E240" s="140" t="s">
        <v>2350</v>
      </c>
      <c r="F240" s="141" t="s">
        <v>2351</v>
      </c>
      <c r="G240" s="142" t="s">
        <v>199</v>
      </c>
      <c r="H240" s="143">
        <v>1</v>
      </c>
      <c r="I240" s="144"/>
      <c r="J240" s="145">
        <f>ROUND(I240*H240,1)</f>
        <v>0</v>
      </c>
      <c r="K240" s="146"/>
      <c r="L240" s="32"/>
      <c r="M240" s="147" t="s">
        <v>1</v>
      </c>
      <c r="N240" s="148" t="s">
        <v>44</v>
      </c>
      <c r="P240" s="149">
        <f>O240*H240</f>
        <v>0</v>
      </c>
      <c r="Q240" s="149">
        <v>0</v>
      </c>
      <c r="R240" s="149">
        <f>Q240*H240</f>
        <v>0</v>
      </c>
      <c r="S240" s="149">
        <v>0</v>
      </c>
      <c r="T240" s="150">
        <f>S240*H240</f>
        <v>0</v>
      </c>
      <c r="AR240" s="151" t="s">
        <v>219</v>
      </c>
      <c r="AT240" s="151" t="s">
        <v>319</v>
      </c>
      <c r="AU240" s="151" t="s">
        <v>88</v>
      </c>
      <c r="AY240" s="17" t="s">
        <v>317</v>
      </c>
      <c r="BE240" s="152">
        <f>IF(N240="základní",J240,0)</f>
        <v>0</v>
      </c>
      <c r="BF240" s="152">
        <f>IF(N240="snížená",J240,0)</f>
        <v>0</v>
      </c>
      <c r="BG240" s="152">
        <f>IF(N240="zákl. přenesená",J240,0)</f>
        <v>0</v>
      </c>
      <c r="BH240" s="152">
        <f>IF(N240="sníž. přenesená",J240,0)</f>
        <v>0</v>
      </c>
      <c r="BI240" s="152">
        <f>IF(N240="nulová",J240,0)</f>
        <v>0</v>
      </c>
      <c r="BJ240" s="17" t="s">
        <v>21</v>
      </c>
      <c r="BK240" s="152">
        <f>ROUND(I240*H240,1)</f>
        <v>0</v>
      </c>
      <c r="BL240" s="17" t="s">
        <v>219</v>
      </c>
      <c r="BM240" s="151" t="s">
        <v>2352</v>
      </c>
    </row>
    <row r="241" spans="2:51" s="12" customFormat="1" ht="11.25">
      <c r="B241" s="153"/>
      <c r="D241" s="154" t="s">
        <v>323</v>
      </c>
      <c r="E241" s="155" t="s">
        <v>1</v>
      </c>
      <c r="F241" s="156" t="s">
        <v>2353</v>
      </c>
      <c r="H241" s="155" t="s">
        <v>1</v>
      </c>
      <c r="I241" s="157"/>
      <c r="L241" s="153"/>
      <c r="M241" s="158"/>
      <c r="T241" s="159"/>
      <c r="AT241" s="155" t="s">
        <v>323</v>
      </c>
      <c r="AU241" s="155" t="s">
        <v>88</v>
      </c>
      <c r="AV241" s="12" t="s">
        <v>21</v>
      </c>
      <c r="AW241" s="12" t="s">
        <v>35</v>
      </c>
      <c r="AX241" s="12" t="s">
        <v>79</v>
      </c>
      <c r="AY241" s="155" t="s">
        <v>317</v>
      </c>
    </row>
    <row r="242" spans="2:51" s="13" customFormat="1" ht="11.25">
      <c r="B242" s="160"/>
      <c r="D242" s="154" t="s">
        <v>323</v>
      </c>
      <c r="E242" s="161" t="s">
        <v>1</v>
      </c>
      <c r="F242" s="162" t="s">
        <v>21</v>
      </c>
      <c r="H242" s="163">
        <v>1</v>
      </c>
      <c r="I242" s="164"/>
      <c r="L242" s="160"/>
      <c r="M242" s="165"/>
      <c r="T242" s="166"/>
      <c r="AT242" s="161" t="s">
        <v>323</v>
      </c>
      <c r="AU242" s="161" t="s">
        <v>88</v>
      </c>
      <c r="AV242" s="13" t="s">
        <v>88</v>
      </c>
      <c r="AW242" s="13" t="s">
        <v>35</v>
      </c>
      <c r="AX242" s="13" t="s">
        <v>79</v>
      </c>
      <c r="AY242" s="161" t="s">
        <v>317</v>
      </c>
    </row>
    <row r="243" spans="2:51" s="15" customFormat="1" ht="11.25">
      <c r="B243" s="174"/>
      <c r="D243" s="154" t="s">
        <v>323</v>
      </c>
      <c r="E243" s="175" t="s">
        <v>1</v>
      </c>
      <c r="F243" s="176" t="s">
        <v>334</v>
      </c>
      <c r="H243" s="177">
        <v>1</v>
      </c>
      <c r="I243" s="178"/>
      <c r="L243" s="174"/>
      <c r="M243" s="179"/>
      <c r="T243" s="180"/>
      <c r="AT243" s="175" t="s">
        <v>323</v>
      </c>
      <c r="AU243" s="175" t="s">
        <v>88</v>
      </c>
      <c r="AV243" s="15" t="s">
        <v>219</v>
      </c>
      <c r="AW243" s="15" t="s">
        <v>35</v>
      </c>
      <c r="AX243" s="15" t="s">
        <v>21</v>
      </c>
      <c r="AY243" s="175" t="s">
        <v>317</v>
      </c>
    </row>
    <row r="244" spans="2:65" s="1" customFormat="1" ht="16.5" customHeight="1">
      <c r="B244" s="32"/>
      <c r="C244" s="139" t="s">
        <v>573</v>
      </c>
      <c r="D244" s="139" t="s">
        <v>319</v>
      </c>
      <c r="E244" s="140" t="s">
        <v>2354</v>
      </c>
      <c r="F244" s="141" t="s">
        <v>2355</v>
      </c>
      <c r="G244" s="142" t="s">
        <v>199</v>
      </c>
      <c r="H244" s="143">
        <v>1</v>
      </c>
      <c r="I244" s="144"/>
      <c r="J244" s="145">
        <f>ROUND(I244*H244,1)</f>
        <v>0</v>
      </c>
      <c r="K244" s="146"/>
      <c r="L244" s="32"/>
      <c r="M244" s="147" t="s">
        <v>1</v>
      </c>
      <c r="N244" s="148" t="s">
        <v>44</v>
      </c>
      <c r="P244" s="149">
        <f>O244*H244</f>
        <v>0</v>
      </c>
      <c r="Q244" s="149">
        <v>0</v>
      </c>
      <c r="R244" s="149">
        <f>Q244*H244</f>
        <v>0</v>
      </c>
      <c r="S244" s="149">
        <v>0</v>
      </c>
      <c r="T244" s="150">
        <f>S244*H244</f>
        <v>0</v>
      </c>
      <c r="AR244" s="151" t="s">
        <v>219</v>
      </c>
      <c r="AT244" s="151" t="s">
        <v>319</v>
      </c>
      <c r="AU244" s="151" t="s">
        <v>88</v>
      </c>
      <c r="AY244" s="17" t="s">
        <v>317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7" t="s">
        <v>21</v>
      </c>
      <c r="BK244" s="152">
        <f>ROUND(I244*H244,1)</f>
        <v>0</v>
      </c>
      <c r="BL244" s="17" t="s">
        <v>219</v>
      </c>
      <c r="BM244" s="151" t="s">
        <v>2356</v>
      </c>
    </row>
    <row r="245" spans="2:51" s="12" customFormat="1" ht="11.25">
      <c r="B245" s="153"/>
      <c r="D245" s="154" t="s">
        <v>323</v>
      </c>
      <c r="E245" s="155" t="s">
        <v>1</v>
      </c>
      <c r="F245" s="156" t="s">
        <v>2353</v>
      </c>
      <c r="H245" s="155" t="s">
        <v>1</v>
      </c>
      <c r="I245" s="157"/>
      <c r="L245" s="153"/>
      <c r="M245" s="158"/>
      <c r="T245" s="159"/>
      <c r="AT245" s="155" t="s">
        <v>323</v>
      </c>
      <c r="AU245" s="155" t="s">
        <v>88</v>
      </c>
      <c r="AV245" s="12" t="s">
        <v>21</v>
      </c>
      <c r="AW245" s="12" t="s">
        <v>35</v>
      </c>
      <c r="AX245" s="12" t="s">
        <v>79</v>
      </c>
      <c r="AY245" s="155" t="s">
        <v>317</v>
      </c>
    </row>
    <row r="246" spans="2:51" s="13" customFormat="1" ht="11.25">
      <c r="B246" s="160"/>
      <c r="D246" s="154" t="s">
        <v>323</v>
      </c>
      <c r="E246" s="161" t="s">
        <v>1</v>
      </c>
      <c r="F246" s="162" t="s">
        <v>21</v>
      </c>
      <c r="H246" s="163">
        <v>1</v>
      </c>
      <c r="I246" s="164"/>
      <c r="L246" s="160"/>
      <c r="M246" s="165"/>
      <c r="T246" s="166"/>
      <c r="AT246" s="161" t="s">
        <v>323</v>
      </c>
      <c r="AU246" s="161" t="s">
        <v>88</v>
      </c>
      <c r="AV246" s="13" t="s">
        <v>88</v>
      </c>
      <c r="AW246" s="13" t="s">
        <v>35</v>
      </c>
      <c r="AX246" s="13" t="s">
        <v>79</v>
      </c>
      <c r="AY246" s="161" t="s">
        <v>317</v>
      </c>
    </row>
    <row r="247" spans="2:51" s="15" customFormat="1" ht="11.25">
      <c r="B247" s="174"/>
      <c r="D247" s="154" t="s">
        <v>323</v>
      </c>
      <c r="E247" s="175" t="s">
        <v>1</v>
      </c>
      <c r="F247" s="176" t="s">
        <v>334</v>
      </c>
      <c r="H247" s="177">
        <v>1</v>
      </c>
      <c r="I247" s="178"/>
      <c r="L247" s="174"/>
      <c r="M247" s="179"/>
      <c r="T247" s="180"/>
      <c r="AT247" s="175" t="s">
        <v>323</v>
      </c>
      <c r="AU247" s="175" t="s">
        <v>88</v>
      </c>
      <c r="AV247" s="15" t="s">
        <v>219</v>
      </c>
      <c r="AW247" s="15" t="s">
        <v>35</v>
      </c>
      <c r="AX247" s="15" t="s">
        <v>21</v>
      </c>
      <c r="AY247" s="175" t="s">
        <v>317</v>
      </c>
    </row>
    <row r="248" spans="2:65" s="1" customFormat="1" ht="33" customHeight="1">
      <c r="B248" s="32"/>
      <c r="C248" s="139" t="s">
        <v>579</v>
      </c>
      <c r="D248" s="139" t="s">
        <v>319</v>
      </c>
      <c r="E248" s="140" t="s">
        <v>2357</v>
      </c>
      <c r="F248" s="141" t="s">
        <v>2358</v>
      </c>
      <c r="G248" s="142" t="s">
        <v>506</v>
      </c>
      <c r="H248" s="143">
        <v>1</v>
      </c>
      <c r="I248" s="144"/>
      <c r="J248" s="145">
        <f>ROUND(I248*H248,1)</f>
        <v>0</v>
      </c>
      <c r="K248" s="146"/>
      <c r="L248" s="32"/>
      <c r="M248" s="147" t="s">
        <v>1</v>
      </c>
      <c r="N248" s="148" t="s">
        <v>44</v>
      </c>
      <c r="P248" s="149">
        <f>O248*H248</f>
        <v>0</v>
      </c>
      <c r="Q248" s="149">
        <v>0</v>
      </c>
      <c r="R248" s="149">
        <f>Q248*H248</f>
        <v>0</v>
      </c>
      <c r="S248" s="149">
        <v>0</v>
      </c>
      <c r="T248" s="150">
        <f>S248*H248</f>
        <v>0</v>
      </c>
      <c r="AR248" s="151" t="s">
        <v>760</v>
      </c>
      <c r="AT248" s="151" t="s">
        <v>319</v>
      </c>
      <c r="AU248" s="151" t="s">
        <v>88</v>
      </c>
      <c r="AY248" s="17" t="s">
        <v>317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7" t="s">
        <v>21</v>
      </c>
      <c r="BK248" s="152">
        <f>ROUND(I248*H248,1)</f>
        <v>0</v>
      </c>
      <c r="BL248" s="17" t="s">
        <v>760</v>
      </c>
      <c r="BM248" s="151" t="s">
        <v>2359</v>
      </c>
    </row>
    <row r="249" spans="2:51" s="13" customFormat="1" ht="11.25">
      <c r="B249" s="160"/>
      <c r="D249" s="154" t="s">
        <v>323</v>
      </c>
      <c r="E249" s="161" t="s">
        <v>1</v>
      </c>
      <c r="F249" s="162" t="s">
        <v>21</v>
      </c>
      <c r="H249" s="163">
        <v>1</v>
      </c>
      <c r="I249" s="164"/>
      <c r="L249" s="160"/>
      <c r="M249" s="165"/>
      <c r="T249" s="166"/>
      <c r="AT249" s="161" t="s">
        <v>323</v>
      </c>
      <c r="AU249" s="161" t="s">
        <v>88</v>
      </c>
      <c r="AV249" s="13" t="s">
        <v>88</v>
      </c>
      <c r="AW249" s="13" t="s">
        <v>35</v>
      </c>
      <c r="AX249" s="13" t="s">
        <v>79</v>
      </c>
      <c r="AY249" s="161" t="s">
        <v>317</v>
      </c>
    </row>
    <row r="250" spans="2:51" s="15" customFormat="1" ht="11.25">
      <c r="B250" s="174"/>
      <c r="D250" s="154" t="s">
        <v>323</v>
      </c>
      <c r="E250" s="175" t="s">
        <v>1</v>
      </c>
      <c r="F250" s="176" t="s">
        <v>334</v>
      </c>
      <c r="H250" s="177">
        <v>1</v>
      </c>
      <c r="I250" s="178"/>
      <c r="L250" s="174"/>
      <c r="M250" s="179"/>
      <c r="T250" s="180"/>
      <c r="AT250" s="175" t="s">
        <v>323</v>
      </c>
      <c r="AU250" s="175" t="s">
        <v>88</v>
      </c>
      <c r="AV250" s="15" t="s">
        <v>219</v>
      </c>
      <c r="AW250" s="15" t="s">
        <v>35</v>
      </c>
      <c r="AX250" s="15" t="s">
        <v>21</v>
      </c>
      <c r="AY250" s="175" t="s">
        <v>317</v>
      </c>
    </row>
    <row r="251" spans="2:63" s="11" customFormat="1" ht="22.9" customHeight="1">
      <c r="B251" s="127"/>
      <c r="D251" s="128" t="s">
        <v>78</v>
      </c>
      <c r="E251" s="137" t="s">
        <v>2360</v>
      </c>
      <c r="F251" s="137" t="s">
        <v>2361</v>
      </c>
      <c r="I251" s="130"/>
      <c r="J251" s="138">
        <f>BK251</f>
        <v>0</v>
      </c>
      <c r="L251" s="127"/>
      <c r="M251" s="132"/>
      <c r="P251" s="133">
        <f>SUM(P252:P269)</f>
        <v>0</v>
      </c>
      <c r="R251" s="133">
        <f>SUM(R252:R269)</f>
        <v>0.012950000000000001</v>
      </c>
      <c r="T251" s="134">
        <f>SUM(T252:T269)</f>
        <v>0</v>
      </c>
      <c r="AR251" s="128" t="s">
        <v>190</v>
      </c>
      <c r="AT251" s="135" t="s">
        <v>78</v>
      </c>
      <c r="AU251" s="135" t="s">
        <v>21</v>
      </c>
      <c r="AY251" s="128" t="s">
        <v>317</v>
      </c>
      <c r="BK251" s="136">
        <f>SUM(BK252:BK269)</f>
        <v>0</v>
      </c>
    </row>
    <row r="252" spans="2:65" s="1" customFormat="1" ht="24.2" customHeight="1">
      <c r="B252" s="32"/>
      <c r="C252" s="139" t="s">
        <v>255</v>
      </c>
      <c r="D252" s="139" t="s">
        <v>319</v>
      </c>
      <c r="E252" s="140" t="s">
        <v>2362</v>
      </c>
      <c r="F252" s="141" t="s">
        <v>2363</v>
      </c>
      <c r="G252" s="142" t="s">
        <v>172</v>
      </c>
      <c r="H252" s="143">
        <v>20</v>
      </c>
      <c r="I252" s="144"/>
      <c r="J252" s="145">
        <f>ROUND(I252*H252,1)</f>
        <v>0</v>
      </c>
      <c r="K252" s="146"/>
      <c r="L252" s="32"/>
      <c r="M252" s="147" t="s">
        <v>1</v>
      </c>
      <c r="N252" s="148" t="s">
        <v>44</v>
      </c>
      <c r="P252" s="149">
        <f>O252*H252</f>
        <v>0</v>
      </c>
      <c r="Q252" s="149">
        <v>0</v>
      </c>
      <c r="R252" s="149">
        <f>Q252*H252</f>
        <v>0</v>
      </c>
      <c r="S252" s="149">
        <v>0</v>
      </c>
      <c r="T252" s="150">
        <f>S252*H252</f>
        <v>0</v>
      </c>
      <c r="AR252" s="151" t="s">
        <v>760</v>
      </c>
      <c r="AT252" s="151" t="s">
        <v>319</v>
      </c>
      <c r="AU252" s="151" t="s">
        <v>88</v>
      </c>
      <c r="AY252" s="17" t="s">
        <v>317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7" t="s">
        <v>21</v>
      </c>
      <c r="BK252" s="152">
        <f>ROUND(I252*H252,1)</f>
        <v>0</v>
      </c>
      <c r="BL252" s="17" t="s">
        <v>760</v>
      </c>
      <c r="BM252" s="151" t="s">
        <v>2364</v>
      </c>
    </row>
    <row r="253" spans="2:51" s="13" customFormat="1" ht="11.25">
      <c r="B253" s="160"/>
      <c r="D253" s="154" t="s">
        <v>323</v>
      </c>
      <c r="E253" s="161" t="s">
        <v>1</v>
      </c>
      <c r="F253" s="162" t="s">
        <v>503</v>
      </c>
      <c r="H253" s="163">
        <v>20</v>
      </c>
      <c r="I253" s="164"/>
      <c r="L253" s="160"/>
      <c r="M253" s="165"/>
      <c r="T253" s="166"/>
      <c r="AT253" s="161" t="s">
        <v>323</v>
      </c>
      <c r="AU253" s="161" t="s">
        <v>88</v>
      </c>
      <c r="AV253" s="13" t="s">
        <v>88</v>
      </c>
      <c r="AW253" s="13" t="s">
        <v>35</v>
      </c>
      <c r="AX253" s="13" t="s">
        <v>79</v>
      </c>
      <c r="AY253" s="161" t="s">
        <v>317</v>
      </c>
    </row>
    <row r="254" spans="2:51" s="15" customFormat="1" ht="11.25">
      <c r="B254" s="174"/>
      <c r="D254" s="154" t="s">
        <v>323</v>
      </c>
      <c r="E254" s="175" t="s">
        <v>2264</v>
      </c>
      <c r="F254" s="176" t="s">
        <v>334</v>
      </c>
      <c r="H254" s="177">
        <v>20</v>
      </c>
      <c r="I254" s="178"/>
      <c r="L254" s="174"/>
      <c r="M254" s="179"/>
      <c r="T254" s="180"/>
      <c r="AT254" s="175" t="s">
        <v>323</v>
      </c>
      <c r="AU254" s="175" t="s">
        <v>88</v>
      </c>
      <c r="AV254" s="15" t="s">
        <v>219</v>
      </c>
      <c r="AW254" s="15" t="s">
        <v>35</v>
      </c>
      <c r="AX254" s="15" t="s">
        <v>21</v>
      </c>
      <c r="AY254" s="175" t="s">
        <v>317</v>
      </c>
    </row>
    <row r="255" spans="2:65" s="1" customFormat="1" ht="24.2" customHeight="1">
      <c r="B255" s="32"/>
      <c r="C255" s="139" t="s">
        <v>610</v>
      </c>
      <c r="D255" s="139" t="s">
        <v>319</v>
      </c>
      <c r="E255" s="140" t="s">
        <v>2365</v>
      </c>
      <c r="F255" s="141" t="s">
        <v>2366</v>
      </c>
      <c r="G255" s="142" t="s">
        <v>172</v>
      </c>
      <c r="H255" s="143">
        <v>20</v>
      </c>
      <c r="I255" s="144"/>
      <c r="J255" s="145">
        <f>ROUND(I255*H255,1)</f>
        <v>0</v>
      </c>
      <c r="K255" s="146"/>
      <c r="L255" s="32"/>
      <c r="M255" s="147" t="s">
        <v>1</v>
      </c>
      <c r="N255" s="148" t="s">
        <v>44</v>
      </c>
      <c r="P255" s="149">
        <f>O255*H255</f>
        <v>0</v>
      </c>
      <c r="Q255" s="149">
        <v>0</v>
      </c>
      <c r="R255" s="149">
        <f>Q255*H255</f>
        <v>0</v>
      </c>
      <c r="S255" s="149">
        <v>0</v>
      </c>
      <c r="T255" s="150">
        <f>S255*H255</f>
        <v>0</v>
      </c>
      <c r="AR255" s="151" t="s">
        <v>760</v>
      </c>
      <c r="AT255" s="151" t="s">
        <v>319</v>
      </c>
      <c r="AU255" s="151" t="s">
        <v>88</v>
      </c>
      <c r="AY255" s="17" t="s">
        <v>317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7" t="s">
        <v>21</v>
      </c>
      <c r="BK255" s="152">
        <f>ROUND(I255*H255,1)</f>
        <v>0</v>
      </c>
      <c r="BL255" s="17" t="s">
        <v>760</v>
      </c>
      <c r="BM255" s="151" t="s">
        <v>2367</v>
      </c>
    </row>
    <row r="256" spans="2:51" s="13" customFormat="1" ht="11.25">
      <c r="B256" s="160"/>
      <c r="D256" s="154" t="s">
        <v>323</v>
      </c>
      <c r="E256" s="161" t="s">
        <v>1</v>
      </c>
      <c r="F256" s="162" t="s">
        <v>2264</v>
      </c>
      <c r="H256" s="163">
        <v>20</v>
      </c>
      <c r="I256" s="164"/>
      <c r="L256" s="160"/>
      <c r="M256" s="165"/>
      <c r="T256" s="166"/>
      <c r="AT256" s="161" t="s">
        <v>323</v>
      </c>
      <c r="AU256" s="161" t="s">
        <v>88</v>
      </c>
      <c r="AV256" s="13" t="s">
        <v>88</v>
      </c>
      <c r="AW256" s="13" t="s">
        <v>35</v>
      </c>
      <c r="AX256" s="13" t="s">
        <v>79</v>
      </c>
      <c r="AY256" s="161" t="s">
        <v>317</v>
      </c>
    </row>
    <row r="257" spans="2:51" s="15" customFormat="1" ht="11.25">
      <c r="B257" s="174"/>
      <c r="D257" s="154" t="s">
        <v>323</v>
      </c>
      <c r="E257" s="175" t="s">
        <v>1</v>
      </c>
      <c r="F257" s="176" t="s">
        <v>334</v>
      </c>
      <c r="H257" s="177">
        <v>20</v>
      </c>
      <c r="I257" s="178"/>
      <c r="L257" s="174"/>
      <c r="M257" s="179"/>
      <c r="T257" s="180"/>
      <c r="AT257" s="175" t="s">
        <v>323</v>
      </c>
      <c r="AU257" s="175" t="s">
        <v>88</v>
      </c>
      <c r="AV257" s="15" t="s">
        <v>219</v>
      </c>
      <c r="AW257" s="15" t="s">
        <v>35</v>
      </c>
      <c r="AX257" s="15" t="s">
        <v>21</v>
      </c>
      <c r="AY257" s="175" t="s">
        <v>317</v>
      </c>
    </row>
    <row r="258" spans="2:65" s="1" customFormat="1" ht="24.2" customHeight="1">
      <c r="B258" s="32"/>
      <c r="C258" s="139" t="s">
        <v>617</v>
      </c>
      <c r="D258" s="139" t="s">
        <v>319</v>
      </c>
      <c r="E258" s="140" t="s">
        <v>2368</v>
      </c>
      <c r="F258" s="141" t="s">
        <v>2369</v>
      </c>
      <c r="G258" s="142" t="s">
        <v>172</v>
      </c>
      <c r="H258" s="143">
        <v>20</v>
      </c>
      <c r="I258" s="144"/>
      <c r="J258" s="145">
        <f>ROUND(I258*H258,1)</f>
        <v>0</v>
      </c>
      <c r="K258" s="146"/>
      <c r="L258" s="32"/>
      <c r="M258" s="147" t="s">
        <v>1</v>
      </c>
      <c r="N258" s="148" t="s">
        <v>44</v>
      </c>
      <c r="P258" s="149">
        <f>O258*H258</f>
        <v>0</v>
      </c>
      <c r="Q258" s="149">
        <v>0</v>
      </c>
      <c r="R258" s="149">
        <f>Q258*H258</f>
        <v>0</v>
      </c>
      <c r="S258" s="149">
        <v>0</v>
      </c>
      <c r="T258" s="150">
        <f>S258*H258</f>
        <v>0</v>
      </c>
      <c r="AR258" s="151" t="s">
        <v>760</v>
      </c>
      <c r="AT258" s="151" t="s">
        <v>319</v>
      </c>
      <c r="AU258" s="151" t="s">
        <v>88</v>
      </c>
      <c r="AY258" s="17" t="s">
        <v>317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17" t="s">
        <v>21</v>
      </c>
      <c r="BK258" s="152">
        <f>ROUND(I258*H258,1)</f>
        <v>0</v>
      </c>
      <c r="BL258" s="17" t="s">
        <v>760</v>
      </c>
      <c r="BM258" s="151" t="s">
        <v>2370</v>
      </c>
    </row>
    <row r="259" spans="2:51" s="13" customFormat="1" ht="11.25">
      <c r="B259" s="160"/>
      <c r="D259" s="154" t="s">
        <v>323</v>
      </c>
      <c r="E259" s="161" t="s">
        <v>1</v>
      </c>
      <c r="F259" s="162" t="s">
        <v>2264</v>
      </c>
      <c r="H259" s="163">
        <v>20</v>
      </c>
      <c r="I259" s="164"/>
      <c r="L259" s="160"/>
      <c r="M259" s="165"/>
      <c r="T259" s="166"/>
      <c r="AT259" s="161" t="s">
        <v>323</v>
      </c>
      <c r="AU259" s="161" t="s">
        <v>88</v>
      </c>
      <c r="AV259" s="13" t="s">
        <v>88</v>
      </c>
      <c r="AW259" s="13" t="s">
        <v>35</v>
      </c>
      <c r="AX259" s="13" t="s">
        <v>79</v>
      </c>
      <c r="AY259" s="161" t="s">
        <v>317</v>
      </c>
    </row>
    <row r="260" spans="2:51" s="15" customFormat="1" ht="11.25">
      <c r="B260" s="174"/>
      <c r="D260" s="154" t="s">
        <v>323</v>
      </c>
      <c r="E260" s="175" t="s">
        <v>1</v>
      </c>
      <c r="F260" s="176" t="s">
        <v>334</v>
      </c>
      <c r="H260" s="177">
        <v>20</v>
      </c>
      <c r="I260" s="178"/>
      <c r="L260" s="174"/>
      <c r="M260" s="179"/>
      <c r="T260" s="180"/>
      <c r="AT260" s="175" t="s">
        <v>323</v>
      </c>
      <c r="AU260" s="175" t="s">
        <v>88</v>
      </c>
      <c r="AV260" s="15" t="s">
        <v>219</v>
      </c>
      <c r="AW260" s="15" t="s">
        <v>35</v>
      </c>
      <c r="AX260" s="15" t="s">
        <v>21</v>
      </c>
      <c r="AY260" s="175" t="s">
        <v>317</v>
      </c>
    </row>
    <row r="261" spans="2:65" s="1" customFormat="1" ht="16.5" customHeight="1">
      <c r="B261" s="32"/>
      <c r="C261" s="139" t="s">
        <v>622</v>
      </c>
      <c r="D261" s="139" t="s">
        <v>319</v>
      </c>
      <c r="E261" s="140" t="s">
        <v>2371</v>
      </c>
      <c r="F261" s="141" t="s">
        <v>2372</v>
      </c>
      <c r="G261" s="142" t="s">
        <v>172</v>
      </c>
      <c r="H261" s="143">
        <v>20</v>
      </c>
      <c r="I261" s="144"/>
      <c r="J261" s="145">
        <f>ROUND(I261*H261,1)</f>
        <v>0</v>
      </c>
      <c r="K261" s="146"/>
      <c r="L261" s="32"/>
      <c r="M261" s="147" t="s">
        <v>1</v>
      </c>
      <c r="N261" s="148" t="s">
        <v>44</v>
      </c>
      <c r="P261" s="149">
        <f>O261*H261</f>
        <v>0</v>
      </c>
      <c r="Q261" s="149">
        <v>7E-05</v>
      </c>
      <c r="R261" s="149">
        <f>Q261*H261</f>
        <v>0.0013999999999999998</v>
      </c>
      <c r="S261" s="149">
        <v>0</v>
      </c>
      <c r="T261" s="150">
        <f>S261*H261</f>
        <v>0</v>
      </c>
      <c r="AR261" s="151" t="s">
        <v>760</v>
      </c>
      <c r="AT261" s="151" t="s">
        <v>319</v>
      </c>
      <c r="AU261" s="151" t="s">
        <v>88</v>
      </c>
      <c r="AY261" s="17" t="s">
        <v>317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7" t="s">
        <v>21</v>
      </c>
      <c r="BK261" s="152">
        <f>ROUND(I261*H261,1)</f>
        <v>0</v>
      </c>
      <c r="BL261" s="17" t="s">
        <v>760</v>
      </c>
      <c r="BM261" s="151" t="s">
        <v>2373</v>
      </c>
    </row>
    <row r="262" spans="2:51" s="13" customFormat="1" ht="11.25">
      <c r="B262" s="160"/>
      <c r="D262" s="154" t="s">
        <v>323</v>
      </c>
      <c r="E262" s="161" t="s">
        <v>1</v>
      </c>
      <c r="F262" s="162" t="s">
        <v>2264</v>
      </c>
      <c r="H262" s="163">
        <v>20</v>
      </c>
      <c r="I262" s="164"/>
      <c r="L262" s="160"/>
      <c r="M262" s="165"/>
      <c r="T262" s="166"/>
      <c r="AT262" s="161" t="s">
        <v>323</v>
      </c>
      <c r="AU262" s="161" t="s">
        <v>88</v>
      </c>
      <c r="AV262" s="13" t="s">
        <v>88</v>
      </c>
      <c r="AW262" s="13" t="s">
        <v>35</v>
      </c>
      <c r="AX262" s="13" t="s">
        <v>79</v>
      </c>
      <c r="AY262" s="161" t="s">
        <v>317</v>
      </c>
    </row>
    <row r="263" spans="2:51" s="15" customFormat="1" ht="11.25">
      <c r="B263" s="174"/>
      <c r="D263" s="154" t="s">
        <v>323</v>
      </c>
      <c r="E263" s="175" t="s">
        <v>1</v>
      </c>
      <c r="F263" s="176" t="s">
        <v>334</v>
      </c>
      <c r="H263" s="177">
        <v>20</v>
      </c>
      <c r="I263" s="178"/>
      <c r="L263" s="174"/>
      <c r="M263" s="179"/>
      <c r="T263" s="180"/>
      <c r="AT263" s="175" t="s">
        <v>323</v>
      </c>
      <c r="AU263" s="175" t="s">
        <v>88</v>
      </c>
      <c r="AV263" s="15" t="s">
        <v>219</v>
      </c>
      <c r="AW263" s="15" t="s">
        <v>35</v>
      </c>
      <c r="AX263" s="15" t="s">
        <v>21</v>
      </c>
      <c r="AY263" s="175" t="s">
        <v>317</v>
      </c>
    </row>
    <row r="264" spans="2:65" s="1" customFormat="1" ht="24.2" customHeight="1">
      <c r="B264" s="32"/>
      <c r="C264" s="139" t="s">
        <v>261</v>
      </c>
      <c r="D264" s="139" t="s">
        <v>319</v>
      </c>
      <c r="E264" s="140" t="s">
        <v>2374</v>
      </c>
      <c r="F264" s="141" t="s">
        <v>2375</v>
      </c>
      <c r="G264" s="142" t="s">
        <v>172</v>
      </c>
      <c r="H264" s="143">
        <v>20</v>
      </c>
      <c r="I264" s="144"/>
      <c r="J264" s="145">
        <f>ROUND(I264*H264,1)</f>
        <v>0</v>
      </c>
      <c r="K264" s="146"/>
      <c r="L264" s="32"/>
      <c r="M264" s="147" t="s">
        <v>1</v>
      </c>
      <c r="N264" s="148" t="s">
        <v>44</v>
      </c>
      <c r="P264" s="149">
        <f>O264*H264</f>
        <v>0</v>
      </c>
      <c r="Q264" s="149">
        <v>0</v>
      </c>
      <c r="R264" s="149">
        <f>Q264*H264</f>
        <v>0</v>
      </c>
      <c r="S264" s="149">
        <v>0</v>
      </c>
      <c r="T264" s="150">
        <f>S264*H264</f>
        <v>0</v>
      </c>
      <c r="AR264" s="151" t="s">
        <v>760</v>
      </c>
      <c r="AT264" s="151" t="s">
        <v>319</v>
      </c>
      <c r="AU264" s="151" t="s">
        <v>88</v>
      </c>
      <c r="AY264" s="17" t="s">
        <v>317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7" t="s">
        <v>21</v>
      </c>
      <c r="BK264" s="152">
        <f>ROUND(I264*H264,1)</f>
        <v>0</v>
      </c>
      <c r="BL264" s="17" t="s">
        <v>760</v>
      </c>
      <c r="BM264" s="151" t="s">
        <v>2376</v>
      </c>
    </row>
    <row r="265" spans="2:51" s="13" customFormat="1" ht="11.25">
      <c r="B265" s="160"/>
      <c r="D265" s="154" t="s">
        <v>323</v>
      </c>
      <c r="E265" s="161" t="s">
        <v>1</v>
      </c>
      <c r="F265" s="162" t="s">
        <v>503</v>
      </c>
      <c r="H265" s="163">
        <v>20</v>
      </c>
      <c r="I265" s="164"/>
      <c r="L265" s="160"/>
      <c r="M265" s="165"/>
      <c r="T265" s="166"/>
      <c r="AT265" s="161" t="s">
        <v>323</v>
      </c>
      <c r="AU265" s="161" t="s">
        <v>88</v>
      </c>
      <c r="AV265" s="13" t="s">
        <v>88</v>
      </c>
      <c r="AW265" s="13" t="s">
        <v>35</v>
      </c>
      <c r="AX265" s="13" t="s">
        <v>79</v>
      </c>
      <c r="AY265" s="161" t="s">
        <v>317</v>
      </c>
    </row>
    <row r="266" spans="2:51" s="15" customFormat="1" ht="11.25">
      <c r="B266" s="174"/>
      <c r="D266" s="154" t="s">
        <v>323</v>
      </c>
      <c r="E266" s="175" t="s">
        <v>2267</v>
      </c>
      <c r="F266" s="176" t="s">
        <v>334</v>
      </c>
      <c r="H266" s="177">
        <v>20</v>
      </c>
      <c r="I266" s="178"/>
      <c r="L266" s="174"/>
      <c r="M266" s="179"/>
      <c r="T266" s="180"/>
      <c r="AT266" s="175" t="s">
        <v>323</v>
      </c>
      <c r="AU266" s="175" t="s">
        <v>88</v>
      </c>
      <c r="AV266" s="15" t="s">
        <v>219</v>
      </c>
      <c r="AW266" s="15" t="s">
        <v>35</v>
      </c>
      <c r="AX266" s="15" t="s">
        <v>21</v>
      </c>
      <c r="AY266" s="175" t="s">
        <v>317</v>
      </c>
    </row>
    <row r="267" spans="2:65" s="1" customFormat="1" ht="24.2" customHeight="1">
      <c r="B267" s="32"/>
      <c r="C267" s="181" t="s">
        <v>630</v>
      </c>
      <c r="D267" s="181" t="s">
        <v>574</v>
      </c>
      <c r="E267" s="182" t="s">
        <v>2377</v>
      </c>
      <c r="F267" s="183" t="s">
        <v>2378</v>
      </c>
      <c r="G267" s="184" t="s">
        <v>172</v>
      </c>
      <c r="H267" s="185">
        <v>21</v>
      </c>
      <c r="I267" s="186"/>
      <c r="J267" s="187">
        <f>ROUND(I267*H267,1)</f>
        <v>0</v>
      </c>
      <c r="K267" s="188"/>
      <c r="L267" s="189"/>
      <c r="M267" s="190" t="s">
        <v>1</v>
      </c>
      <c r="N267" s="191" t="s">
        <v>44</v>
      </c>
      <c r="P267" s="149">
        <f>O267*H267</f>
        <v>0</v>
      </c>
      <c r="Q267" s="149">
        <v>0.00055</v>
      </c>
      <c r="R267" s="149">
        <f>Q267*H267</f>
        <v>0.011550000000000001</v>
      </c>
      <c r="S267" s="149">
        <v>0</v>
      </c>
      <c r="T267" s="150">
        <f>S267*H267</f>
        <v>0</v>
      </c>
      <c r="AR267" s="151" t="s">
        <v>1689</v>
      </c>
      <c r="AT267" s="151" t="s">
        <v>574</v>
      </c>
      <c r="AU267" s="151" t="s">
        <v>88</v>
      </c>
      <c r="AY267" s="17" t="s">
        <v>317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7" t="s">
        <v>21</v>
      </c>
      <c r="BK267" s="152">
        <f>ROUND(I267*H267,1)</f>
        <v>0</v>
      </c>
      <c r="BL267" s="17" t="s">
        <v>1689</v>
      </c>
      <c r="BM267" s="151" t="s">
        <v>2379</v>
      </c>
    </row>
    <row r="268" spans="2:51" s="13" customFormat="1" ht="11.25">
      <c r="B268" s="160"/>
      <c r="D268" s="154" t="s">
        <v>323</v>
      </c>
      <c r="E268" s="161" t="s">
        <v>1</v>
      </c>
      <c r="F268" s="162" t="s">
        <v>2380</v>
      </c>
      <c r="H268" s="163">
        <v>21</v>
      </c>
      <c r="I268" s="164"/>
      <c r="L268" s="160"/>
      <c r="M268" s="165"/>
      <c r="T268" s="166"/>
      <c r="AT268" s="161" t="s">
        <v>323</v>
      </c>
      <c r="AU268" s="161" t="s">
        <v>88</v>
      </c>
      <c r="AV268" s="13" t="s">
        <v>88</v>
      </c>
      <c r="AW268" s="13" t="s">
        <v>35</v>
      </c>
      <c r="AX268" s="13" t="s">
        <v>79</v>
      </c>
      <c r="AY268" s="161" t="s">
        <v>317</v>
      </c>
    </row>
    <row r="269" spans="2:51" s="15" customFormat="1" ht="11.25">
      <c r="B269" s="174"/>
      <c r="D269" s="154" t="s">
        <v>323</v>
      </c>
      <c r="E269" s="175" t="s">
        <v>1</v>
      </c>
      <c r="F269" s="176" t="s">
        <v>334</v>
      </c>
      <c r="H269" s="177">
        <v>21</v>
      </c>
      <c r="I269" s="178"/>
      <c r="L269" s="174"/>
      <c r="M269" s="199"/>
      <c r="N269" s="200"/>
      <c r="O269" s="200"/>
      <c r="P269" s="200"/>
      <c r="Q269" s="200"/>
      <c r="R269" s="200"/>
      <c r="S269" s="200"/>
      <c r="T269" s="201"/>
      <c r="AT269" s="175" t="s">
        <v>323</v>
      </c>
      <c r="AU269" s="175" t="s">
        <v>88</v>
      </c>
      <c r="AV269" s="15" t="s">
        <v>219</v>
      </c>
      <c r="AW269" s="15" t="s">
        <v>35</v>
      </c>
      <c r="AX269" s="15" t="s">
        <v>21</v>
      </c>
      <c r="AY269" s="175" t="s">
        <v>317</v>
      </c>
    </row>
    <row r="270" spans="2:12" s="1" customFormat="1" ht="6.95" customHeight="1">
      <c r="B270" s="44"/>
      <c r="C270" s="45"/>
      <c r="D270" s="45"/>
      <c r="E270" s="45"/>
      <c r="F270" s="45"/>
      <c r="G270" s="45"/>
      <c r="H270" s="45"/>
      <c r="I270" s="45"/>
      <c r="J270" s="45"/>
      <c r="K270" s="45"/>
      <c r="L270" s="32"/>
    </row>
  </sheetData>
  <sheetProtection algorithmName="SHA-512" hashValue="tSq8BFYr+cTRHBZcJ+dHNZJmkf2PlefoOHbclXNv+Khpan1KJHxu/R/NPPgVq3wvcf1cSwSkek/IR0GZ5QydiA==" saltValue="wRh82+ZT1v1y0IvdfQJMn3kD9J8/hFIYSvSfOFFoihj82ol0cZ4CsiLtJNDHXu2BWwWF8dx1fY/S6+nt8dPxrg==" spinCount="100000" sheet="1" objects="1" scenarios="1" formatColumns="0" formatRows="0" autoFilter="0"/>
  <autoFilter ref="C123:K26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104</v>
      </c>
    </row>
    <row r="3" spans="2:4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 hidden="1">
      <c r="B4" s="20"/>
      <c r="D4" s="21" t="s">
        <v>112</v>
      </c>
      <c r="L4" s="20"/>
      <c r="M4" s="94" t="s">
        <v>11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27" t="s">
        <v>17</v>
      </c>
      <c r="L6" s="20"/>
    </row>
    <row r="7" spans="2:12" ht="16.5" customHeight="1" hidden="1">
      <c r="B7" s="20"/>
      <c r="E7" s="255" t="str">
        <f>'Rekapitulace stavby'!K6</f>
        <v>Roblín - kanalizace</v>
      </c>
      <c r="F7" s="256"/>
      <c r="G7" s="256"/>
      <c r="H7" s="256"/>
      <c r="L7" s="20"/>
    </row>
    <row r="8" spans="2:12" s="1" customFormat="1" ht="12" customHeight="1" hidden="1">
      <c r="B8" s="32"/>
      <c r="D8" s="27" t="s">
        <v>124</v>
      </c>
      <c r="L8" s="32"/>
    </row>
    <row r="9" spans="2:12" s="1" customFormat="1" ht="16.5" customHeight="1" hidden="1">
      <c r="B9" s="32"/>
      <c r="E9" s="213" t="s">
        <v>2381</v>
      </c>
      <c r="F9" s="257"/>
      <c r="G9" s="257"/>
      <c r="H9" s="257"/>
      <c r="L9" s="32"/>
    </row>
    <row r="10" spans="2:12" s="1" customFormat="1" ht="11.25" hidden="1">
      <c r="B10" s="32"/>
      <c r="L10" s="32"/>
    </row>
    <row r="11" spans="2:12" s="1" customFormat="1" ht="12" customHeight="1" hidden="1">
      <c r="B11" s="32"/>
      <c r="D11" s="27" t="s">
        <v>19</v>
      </c>
      <c r="F11" s="25" t="s">
        <v>1</v>
      </c>
      <c r="I11" s="27" t="s">
        <v>20</v>
      </c>
      <c r="J11" s="25" t="s">
        <v>1</v>
      </c>
      <c r="L11" s="32"/>
    </row>
    <row r="12" spans="2:12" s="1" customFormat="1" ht="12" customHeight="1" hidden="1">
      <c r="B12" s="32"/>
      <c r="D12" s="27" t="s">
        <v>22</v>
      </c>
      <c r="F12" s="25" t="s">
        <v>23</v>
      </c>
      <c r="I12" s="27" t="s">
        <v>24</v>
      </c>
      <c r="J12" s="52" t="str">
        <f>'Rekapitulace stavby'!AN8</f>
        <v>30. 7. 2023</v>
      </c>
      <c r="L12" s="32"/>
    </row>
    <row r="13" spans="2:12" s="1" customFormat="1" ht="10.9" customHeight="1" hidden="1">
      <c r="B13" s="32"/>
      <c r="L13" s="32"/>
    </row>
    <row r="14" spans="2:12" s="1" customFormat="1" ht="12" customHeight="1" hidden="1">
      <c r="B14" s="32"/>
      <c r="D14" s="27" t="s">
        <v>27</v>
      </c>
      <c r="I14" s="27" t="s">
        <v>28</v>
      </c>
      <c r="J14" s="25" t="s">
        <v>1</v>
      </c>
      <c r="L14" s="32"/>
    </row>
    <row r="15" spans="2:12" s="1" customFormat="1" ht="18" customHeight="1" hidden="1">
      <c r="B15" s="32"/>
      <c r="E15" s="25" t="s">
        <v>29</v>
      </c>
      <c r="I15" s="27" t="s">
        <v>30</v>
      </c>
      <c r="J15" s="25" t="s">
        <v>1</v>
      </c>
      <c r="L15" s="32"/>
    </row>
    <row r="16" spans="2:12" s="1" customFormat="1" ht="6.95" customHeight="1" hidden="1">
      <c r="B16" s="32"/>
      <c r="L16" s="32"/>
    </row>
    <row r="17" spans="2:12" s="1" customFormat="1" ht="12" customHeight="1" hidden="1">
      <c r="B17" s="32"/>
      <c r="D17" s="27" t="s">
        <v>31</v>
      </c>
      <c r="I17" s="27" t="s">
        <v>28</v>
      </c>
      <c r="J17" s="28" t="str">
        <f>'Rekapitulace stavby'!AN13</f>
        <v>Vyplň údaj</v>
      </c>
      <c r="L17" s="32"/>
    </row>
    <row r="18" spans="2:12" s="1" customFormat="1" ht="18" customHeight="1" hidden="1">
      <c r="B18" s="32"/>
      <c r="E18" s="258" t="str">
        <f>'Rekapitulace stavby'!E14</f>
        <v>Vyplň údaj</v>
      </c>
      <c r="F18" s="239"/>
      <c r="G18" s="239"/>
      <c r="H18" s="239"/>
      <c r="I18" s="27" t="s">
        <v>30</v>
      </c>
      <c r="J18" s="28" t="str">
        <f>'Rekapitulace stavby'!AN14</f>
        <v>Vyplň údaj</v>
      </c>
      <c r="L18" s="32"/>
    </row>
    <row r="19" spans="2:12" s="1" customFormat="1" ht="6.95" customHeight="1" hidden="1">
      <c r="B19" s="32"/>
      <c r="L19" s="32"/>
    </row>
    <row r="20" spans="2:12" s="1" customFormat="1" ht="12" customHeight="1" hidden="1">
      <c r="B20" s="32"/>
      <c r="D20" s="27" t="s">
        <v>33</v>
      </c>
      <c r="I20" s="27" t="s">
        <v>28</v>
      </c>
      <c r="J20" s="25" t="s">
        <v>1</v>
      </c>
      <c r="L20" s="32"/>
    </row>
    <row r="21" spans="2:12" s="1" customFormat="1" ht="18" customHeight="1" hidden="1">
      <c r="B21" s="32"/>
      <c r="E21" s="25" t="s">
        <v>165</v>
      </c>
      <c r="I21" s="27" t="s">
        <v>30</v>
      </c>
      <c r="J21" s="25" t="s">
        <v>1</v>
      </c>
      <c r="L21" s="32"/>
    </row>
    <row r="22" spans="2:12" s="1" customFormat="1" ht="6.95" customHeight="1" hidden="1">
      <c r="B22" s="32"/>
      <c r="L22" s="32"/>
    </row>
    <row r="23" spans="2:12" s="1" customFormat="1" ht="12" customHeight="1" hidden="1">
      <c r="B23" s="32"/>
      <c r="D23" s="27" t="s">
        <v>36</v>
      </c>
      <c r="I23" s="27" t="s">
        <v>28</v>
      </c>
      <c r="J23" s="25" t="str">
        <f>IF('Rekapitulace stavby'!AN19="","",'Rekapitulace stavby'!AN19)</f>
        <v/>
      </c>
      <c r="L23" s="32"/>
    </row>
    <row r="24" spans="2:12" s="1" customFormat="1" ht="18" customHeight="1" hidden="1">
      <c r="B24" s="32"/>
      <c r="E24" s="25" t="str">
        <f>IF('Rekapitulace stavby'!E20="","",'Rekapitulace stavby'!E20)</f>
        <v xml:space="preserve"> </v>
      </c>
      <c r="I24" s="27" t="s">
        <v>30</v>
      </c>
      <c r="J24" s="25" t="str">
        <f>IF('Rekapitulace stavby'!AN20="","",'Rekapitulace stavby'!AN20)</f>
        <v/>
      </c>
      <c r="L24" s="32"/>
    </row>
    <row r="25" spans="2:12" s="1" customFormat="1" ht="6.95" customHeight="1" hidden="1">
      <c r="B25" s="32"/>
      <c r="L25" s="32"/>
    </row>
    <row r="26" spans="2:12" s="1" customFormat="1" ht="12" customHeight="1" hidden="1">
      <c r="B26" s="32"/>
      <c r="D26" s="27" t="s">
        <v>38</v>
      </c>
      <c r="L26" s="32"/>
    </row>
    <row r="27" spans="2:12" s="7" customFormat="1" ht="16.5" customHeight="1" hidden="1">
      <c r="B27" s="95"/>
      <c r="E27" s="244" t="s">
        <v>1</v>
      </c>
      <c r="F27" s="244"/>
      <c r="G27" s="244"/>
      <c r="H27" s="244"/>
      <c r="L27" s="95"/>
    </row>
    <row r="28" spans="2:12" s="1" customFormat="1" ht="6.95" customHeight="1" hidden="1">
      <c r="B28" s="32"/>
      <c r="L28" s="32"/>
    </row>
    <row r="29" spans="2:12" s="1" customFormat="1" ht="6.95" customHeight="1" hidden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 hidden="1">
      <c r="B30" s="32"/>
      <c r="D30" s="97" t="s">
        <v>39</v>
      </c>
      <c r="J30" s="66">
        <f>ROUND(J117,2)</f>
        <v>0</v>
      </c>
      <c r="L30" s="32"/>
    </row>
    <row r="31" spans="2:12" s="1" customFormat="1" ht="6.95" customHeight="1" hidden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 hidden="1">
      <c r="B32" s="32"/>
      <c r="F32" s="35" t="s">
        <v>41</v>
      </c>
      <c r="I32" s="35" t="s">
        <v>40</v>
      </c>
      <c r="J32" s="35" t="s">
        <v>42</v>
      </c>
      <c r="L32" s="32"/>
    </row>
    <row r="33" spans="2:12" s="1" customFormat="1" ht="14.45" customHeight="1" hidden="1">
      <c r="B33" s="32"/>
      <c r="D33" s="55" t="s">
        <v>43</v>
      </c>
      <c r="E33" s="27" t="s">
        <v>44</v>
      </c>
      <c r="F33" s="86">
        <f>ROUND((SUM(BE117:BE140)),2)</f>
        <v>0</v>
      </c>
      <c r="I33" s="98">
        <v>0.21</v>
      </c>
      <c r="J33" s="86">
        <f>ROUND(((SUM(BE117:BE140))*I33),2)</f>
        <v>0</v>
      </c>
      <c r="L33" s="32"/>
    </row>
    <row r="34" spans="2:12" s="1" customFormat="1" ht="14.45" customHeight="1" hidden="1">
      <c r="B34" s="32"/>
      <c r="E34" s="27" t="s">
        <v>45</v>
      </c>
      <c r="F34" s="86">
        <f>ROUND((SUM(BF117:BF140)),2)</f>
        <v>0</v>
      </c>
      <c r="I34" s="98">
        <v>0.15</v>
      </c>
      <c r="J34" s="86">
        <f>ROUND(((SUM(BF117:BF140))*I34),2)</f>
        <v>0</v>
      </c>
      <c r="L34" s="32"/>
    </row>
    <row r="35" spans="2:12" s="1" customFormat="1" ht="14.45" customHeight="1" hidden="1">
      <c r="B35" s="32"/>
      <c r="E35" s="27" t="s">
        <v>46</v>
      </c>
      <c r="F35" s="86">
        <f>ROUND((SUM(BG117:BG140)),2)</f>
        <v>0</v>
      </c>
      <c r="I35" s="98">
        <v>0.21</v>
      </c>
      <c r="J35" s="86">
        <f>0</f>
        <v>0</v>
      </c>
      <c r="L35" s="32"/>
    </row>
    <row r="36" spans="2:12" s="1" customFormat="1" ht="14.45" customHeight="1" hidden="1">
      <c r="B36" s="32"/>
      <c r="E36" s="27" t="s">
        <v>47</v>
      </c>
      <c r="F36" s="86">
        <f>ROUND((SUM(BH117:BH140)),2)</f>
        <v>0</v>
      </c>
      <c r="I36" s="98">
        <v>0.15</v>
      </c>
      <c r="J36" s="86">
        <f>0</f>
        <v>0</v>
      </c>
      <c r="L36" s="32"/>
    </row>
    <row r="37" spans="2:12" s="1" customFormat="1" ht="14.45" customHeight="1" hidden="1">
      <c r="B37" s="32"/>
      <c r="E37" s="27" t="s">
        <v>48</v>
      </c>
      <c r="F37" s="86">
        <f>ROUND((SUM(BI117:BI140)),2)</f>
        <v>0</v>
      </c>
      <c r="I37" s="98">
        <v>0</v>
      </c>
      <c r="J37" s="86">
        <f>0</f>
        <v>0</v>
      </c>
      <c r="L37" s="32"/>
    </row>
    <row r="38" spans="2:12" s="1" customFormat="1" ht="6.95" customHeight="1" hidden="1">
      <c r="B38" s="32"/>
      <c r="L38" s="32"/>
    </row>
    <row r="39" spans="2:12" s="1" customFormat="1" ht="25.35" customHeight="1" hidden="1">
      <c r="B39" s="32"/>
      <c r="C39" s="99"/>
      <c r="D39" s="100" t="s">
        <v>49</v>
      </c>
      <c r="E39" s="57"/>
      <c r="F39" s="57"/>
      <c r="G39" s="101" t="s">
        <v>50</v>
      </c>
      <c r="H39" s="102" t="s">
        <v>51</v>
      </c>
      <c r="I39" s="57"/>
      <c r="J39" s="103">
        <f>SUM(J30:J37)</f>
        <v>0</v>
      </c>
      <c r="K39" s="104"/>
      <c r="L39" s="32"/>
    </row>
    <row r="40" spans="2:12" s="1" customFormat="1" ht="14.45" customHeight="1" hidden="1">
      <c r="B40" s="32"/>
      <c r="L40" s="32"/>
    </row>
    <row r="41" spans="2:12" ht="14.45" customHeight="1" hidden="1">
      <c r="B41" s="20"/>
      <c r="L41" s="20"/>
    </row>
    <row r="42" spans="2:12" ht="14.45" customHeight="1" hidden="1">
      <c r="B42" s="20"/>
      <c r="L42" s="20"/>
    </row>
    <row r="43" spans="2:12" ht="14.45" customHeight="1" hidden="1">
      <c r="B43" s="20"/>
      <c r="L43" s="20"/>
    </row>
    <row r="44" spans="2:12" ht="14.45" customHeight="1" hidden="1">
      <c r="B44" s="20"/>
      <c r="L44" s="20"/>
    </row>
    <row r="45" spans="2:12" ht="14.45" customHeight="1" hidden="1">
      <c r="B45" s="20"/>
      <c r="L45" s="20"/>
    </row>
    <row r="46" spans="2:12" ht="14.45" customHeight="1" hidden="1">
      <c r="B46" s="20"/>
      <c r="L46" s="20"/>
    </row>
    <row r="47" spans="2:12" ht="14.45" customHeight="1" hidden="1">
      <c r="B47" s="20"/>
      <c r="L47" s="20"/>
    </row>
    <row r="48" spans="2:12" ht="14.45" customHeight="1" hidden="1">
      <c r="B48" s="20"/>
      <c r="L48" s="20"/>
    </row>
    <row r="49" spans="2:12" ht="14.45" customHeight="1" hidden="1">
      <c r="B49" s="20"/>
      <c r="L49" s="20"/>
    </row>
    <row r="50" spans="2:12" s="1" customFormat="1" ht="14.45" customHeight="1" hidden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2:12" s="1" customFormat="1" ht="12.75" hidden="1">
      <c r="B61" s="32"/>
      <c r="D61" s="43" t="s">
        <v>54</v>
      </c>
      <c r="E61" s="34"/>
      <c r="F61" s="105" t="s">
        <v>55</v>
      </c>
      <c r="G61" s="43" t="s">
        <v>54</v>
      </c>
      <c r="H61" s="34"/>
      <c r="I61" s="34"/>
      <c r="J61" s="106" t="s">
        <v>55</v>
      </c>
      <c r="K61" s="34"/>
      <c r="L61" s="32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2:12" s="1" customFormat="1" ht="12.75" hidden="1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2:12" s="1" customFormat="1" ht="12.75" hidden="1">
      <c r="B76" s="32"/>
      <c r="D76" s="43" t="s">
        <v>54</v>
      </c>
      <c r="E76" s="34"/>
      <c r="F76" s="105" t="s">
        <v>55</v>
      </c>
      <c r="G76" s="43" t="s">
        <v>54</v>
      </c>
      <c r="H76" s="34"/>
      <c r="I76" s="34"/>
      <c r="J76" s="106" t="s">
        <v>55</v>
      </c>
      <c r="K76" s="34"/>
      <c r="L76" s="32"/>
    </row>
    <row r="77" spans="2:12" s="1" customFormat="1" ht="14.45" customHeight="1" hidden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78" ht="11.25" hidden="1"/>
    <row r="79" ht="11.25" hidden="1"/>
    <row r="80" ht="11.25" hidden="1"/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 hidden="1">
      <c r="B82" s="32"/>
      <c r="C82" s="21" t="s">
        <v>287</v>
      </c>
      <c r="L82" s="32"/>
    </row>
    <row r="83" spans="2:12" s="1" customFormat="1" ht="6.95" customHeight="1" hidden="1">
      <c r="B83" s="32"/>
      <c r="L83" s="32"/>
    </row>
    <row r="84" spans="2:12" s="1" customFormat="1" ht="12" customHeight="1" hidden="1">
      <c r="B84" s="32"/>
      <c r="C84" s="27" t="s">
        <v>17</v>
      </c>
      <c r="L84" s="32"/>
    </row>
    <row r="85" spans="2:12" s="1" customFormat="1" ht="16.5" customHeight="1" hidden="1">
      <c r="B85" s="32"/>
      <c r="E85" s="255" t="str">
        <f>E7</f>
        <v>Roblín - kanalizace</v>
      </c>
      <c r="F85" s="256"/>
      <c r="G85" s="256"/>
      <c r="H85" s="256"/>
      <c r="L85" s="32"/>
    </row>
    <row r="86" spans="2:12" s="1" customFormat="1" ht="12" customHeight="1" hidden="1">
      <c r="B86" s="32"/>
      <c r="C86" s="27" t="s">
        <v>124</v>
      </c>
      <c r="L86" s="32"/>
    </row>
    <row r="87" spans="2:12" s="1" customFormat="1" ht="16.5" customHeight="1" hidden="1">
      <c r="B87" s="32"/>
      <c r="E87" s="213" t="str">
        <f>E9</f>
        <v>004d - VRN - Vedlejší rozpočtové náklady</v>
      </c>
      <c r="F87" s="257"/>
      <c r="G87" s="257"/>
      <c r="H87" s="257"/>
      <c r="L87" s="32"/>
    </row>
    <row r="88" spans="2:12" s="1" customFormat="1" ht="6.95" customHeight="1" hidden="1">
      <c r="B88" s="32"/>
      <c r="L88" s="32"/>
    </row>
    <row r="89" spans="2:12" s="1" customFormat="1" ht="12" customHeight="1" hidden="1">
      <c r="B89" s="32"/>
      <c r="C89" s="27" t="s">
        <v>22</v>
      </c>
      <c r="F89" s="25" t="str">
        <f>F12</f>
        <v>Roblín</v>
      </c>
      <c r="I89" s="27" t="s">
        <v>24</v>
      </c>
      <c r="J89" s="52" t="str">
        <f>IF(J12="","",J12)</f>
        <v>30. 7. 2023</v>
      </c>
      <c r="L89" s="32"/>
    </row>
    <row r="90" spans="2:12" s="1" customFormat="1" ht="6.95" customHeight="1" hidden="1">
      <c r="B90" s="32"/>
      <c r="L90" s="32"/>
    </row>
    <row r="91" spans="2:12" s="1" customFormat="1" ht="40.15" customHeight="1" hidden="1">
      <c r="B91" s="32"/>
      <c r="C91" s="27" t="s">
        <v>27</v>
      </c>
      <c r="F91" s="25" t="str">
        <f>E15</f>
        <v>Obec Roblín</v>
      </c>
      <c r="I91" s="27" t="s">
        <v>33</v>
      </c>
      <c r="J91" s="30" t="str">
        <f>E21</f>
        <v>Vodohospodářské imženýrské služby a.s.</v>
      </c>
      <c r="L91" s="32"/>
    </row>
    <row r="92" spans="2:12" s="1" customFormat="1" ht="15.2" customHeight="1" hidden="1">
      <c r="B92" s="32"/>
      <c r="C92" s="27" t="s">
        <v>31</v>
      </c>
      <c r="F92" s="25" t="str">
        <f>IF(E18="","",E18)</f>
        <v>Vyplň údaj</v>
      </c>
      <c r="I92" s="27" t="s">
        <v>36</v>
      </c>
      <c r="J92" s="30" t="str">
        <f>E24</f>
        <v xml:space="preserve"> </v>
      </c>
      <c r="L92" s="32"/>
    </row>
    <row r="93" spans="2:12" s="1" customFormat="1" ht="10.35" customHeight="1" hidden="1">
      <c r="B93" s="32"/>
      <c r="L93" s="32"/>
    </row>
    <row r="94" spans="2:12" s="1" customFormat="1" ht="29.25" customHeight="1" hidden="1">
      <c r="B94" s="32"/>
      <c r="C94" s="107" t="s">
        <v>288</v>
      </c>
      <c r="D94" s="99"/>
      <c r="E94" s="99"/>
      <c r="F94" s="99"/>
      <c r="G94" s="99"/>
      <c r="H94" s="99"/>
      <c r="I94" s="99"/>
      <c r="J94" s="108" t="s">
        <v>289</v>
      </c>
      <c r="K94" s="99"/>
      <c r="L94" s="32"/>
    </row>
    <row r="95" spans="2:12" s="1" customFormat="1" ht="10.35" customHeight="1" hidden="1">
      <c r="B95" s="32"/>
      <c r="L95" s="32"/>
    </row>
    <row r="96" spans="2:47" s="1" customFormat="1" ht="22.9" customHeight="1" hidden="1">
      <c r="B96" s="32"/>
      <c r="C96" s="109" t="s">
        <v>290</v>
      </c>
      <c r="J96" s="66">
        <f>J117</f>
        <v>0</v>
      </c>
      <c r="L96" s="32"/>
      <c r="AU96" s="17" t="s">
        <v>291</v>
      </c>
    </row>
    <row r="97" spans="2:12" s="8" customFormat="1" ht="24.95" customHeight="1" hidden="1">
      <c r="B97" s="110"/>
      <c r="D97" s="111" t="s">
        <v>103</v>
      </c>
      <c r="E97" s="112"/>
      <c r="F97" s="112"/>
      <c r="G97" s="112"/>
      <c r="H97" s="112"/>
      <c r="I97" s="112"/>
      <c r="J97" s="113">
        <f>J118</f>
        <v>0</v>
      </c>
      <c r="L97" s="110"/>
    </row>
    <row r="98" spans="2:12" s="1" customFormat="1" ht="21.75" customHeight="1" hidden="1">
      <c r="B98" s="32"/>
      <c r="L98" s="32"/>
    </row>
    <row r="99" spans="2:12" s="1" customFormat="1" ht="6.95" customHeight="1" hidden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2"/>
    </row>
    <row r="100" ht="11.25" hidden="1"/>
    <row r="101" ht="11.25" hidden="1"/>
    <row r="102" ht="11.25" hidden="1"/>
    <row r="103" spans="2:12" s="1" customFormat="1" ht="6.95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4" spans="2:12" s="1" customFormat="1" ht="24.95" customHeight="1">
      <c r="B104" s="32"/>
      <c r="C104" s="21" t="s">
        <v>302</v>
      </c>
      <c r="L104" s="32"/>
    </row>
    <row r="105" spans="2:12" s="1" customFormat="1" ht="6.95" customHeight="1">
      <c r="B105" s="32"/>
      <c r="L105" s="32"/>
    </row>
    <row r="106" spans="2:12" s="1" customFormat="1" ht="12" customHeight="1">
      <c r="B106" s="32"/>
      <c r="C106" s="27" t="s">
        <v>17</v>
      </c>
      <c r="L106" s="32"/>
    </row>
    <row r="107" spans="2:12" s="1" customFormat="1" ht="16.5" customHeight="1">
      <c r="B107" s="32"/>
      <c r="E107" s="255" t="str">
        <f>E7</f>
        <v>Roblín - kanalizace</v>
      </c>
      <c r="F107" s="256"/>
      <c r="G107" s="256"/>
      <c r="H107" s="256"/>
      <c r="L107" s="32"/>
    </row>
    <row r="108" spans="2:12" s="1" customFormat="1" ht="12" customHeight="1">
      <c r="B108" s="32"/>
      <c r="C108" s="27" t="s">
        <v>124</v>
      </c>
      <c r="L108" s="32"/>
    </row>
    <row r="109" spans="2:12" s="1" customFormat="1" ht="16.5" customHeight="1">
      <c r="B109" s="32"/>
      <c r="E109" s="213" t="str">
        <f>E9</f>
        <v>004d - VRN - Vedlejší rozpočtové náklady</v>
      </c>
      <c r="F109" s="257"/>
      <c r="G109" s="257"/>
      <c r="H109" s="257"/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22</v>
      </c>
      <c r="F111" s="25" t="str">
        <f>F12</f>
        <v>Roblín</v>
      </c>
      <c r="I111" s="27" t="s">
        <v>24</v>
      </c>
      <c r="J111" s="52" t="str">
        <f>IF(J12="","",J12)</f>
        <v>30. 7. 2023</v>
      </c>
      <c r="L111" s="32"/>
    </row>
    <row r="112" spans="2:12" s="1" customFormat="1" ht="6.95" customHeight="1">
      <c r="B112" s="32"/>
      <c r="L112" s="32"/>
    </row>
    <row r="113" spans="2:12" s="1" customFormat="1" ht="40.15" customHeight="1">
      <c r="B113" s="32"/>
      <c r="C113" s="27" t="s">
        <v>27</v>
      </c>
      <c r="F113" s="25" t="str">
        <f>E15</f>
        <v>Obec Roblín</v>
      </c>
      <c r="I113" s="27" t="s">
        <v>33</v>
      </c>
      <c r="J113" s="30" t="str">
        <f>E21</f>
        <v>Vodohospodářské imženýrské služby a.s.</v>
      </c>
      <c r="L113" s="32"/>
    </row>
    <row r="114" spans="2:12" s="1" customFormat="1" ht="15.2" customHeight="1">
      <c r="B114" s="32"/>
      <c r="C114" s="27" t="s">
        <v>31</v>
      </c>
      <c r="F114" s="25" t="str">
        <f>IF(E18="","",E18)</f>
        <v>Vyplň údaj</v>
      </c>
      <c r="I114" s="27" t="s">
        <v>36</v>
      </c>
      <c r="J114" s="30" t="str">
        <f>E24</f>
        <v xml:space="preserve"> </v>
      </c>
      <c r="L114" s="32"/>
    </row>
    <row r="115" spans="2:12" s="1" customFormat="1" ht="10.35" customHeight="1">
      <c r="B115" s="32"/>
      <c r="L115" s="32"/>
    </row>
    <row r="116" spans="2:20" s="10" customFormat="1" ht="29.25" customHeight="1">
      <c r="B116" s="118"/>
      <c r="C116" s="119" t="s">
        <v>303</v>
      </c>
      <c r="D116" s="120" t="s">
        <v>64</v>
      </c>
      <c r="E116" s="120" t="s">
        <v>60</v>
      </c>
      <c r="F116" s="120" t="s">
        <v>61</v>
      </c>
      <c r="G116" s="120" t="s">
        <v>304</v>
      </c>
      <c r="H116" s="120" t="s">
        <v>305</v>
      </c>
      <c r="I116" s="120" t="s">
        <v>306</v>
      </c>
      <c r="J116" s="121" t="s">
        <v>289</v>
      </c>
      <c r="K116" s="122" t="s">
        <v>307</v>
      </c>
      <c r="L116" s="118"/>
      <c r="M116" s="59" t="s">
        <v>1</v>
      </c>
      <c r="N116" s="60" t="s">
        <v>43</v>
      </c>
      <c r="O116" s="60" t="s">
        <v>308</v>
      </c>
      <c r="P116" s="60" t="s">
        <v>309</v>
      </c>
      <c r="Q116" s="60" t="s">
        <v>310</v>
      </c>
      <c r="R116" s="60" t="s">
        <v>311</v>
      </c>
      <c r="S116" s="60" t="s">
        <v>312</v>
      </c>
      <c r="T116" s="61" t="s">
        <v>313</v>
      </c>
    </row>
    <row r="117" spans="2:63" s="1" customFormat="1" ht="22.9" customHeight="1">
      <c r="B117" s="32"/>
      <c r="C117" s="64" t="s">
        <v>314</v>
      </c>
      <c r="J117" s="123">
        <f>BK117</f>
        <v>0</v>
      </c>
      <c r="L117" s="32"/>
      <c r="M117" s="62"/>
      <c r="N117" s="53"/>
      <c r="O117" s="53"/>
      <c r="P117" s="124">
        <f>P118</f>
        <v>0</v>
      </c>
      <c r="Q117" s="53"/>
      <c r="R117" s="124">
        <f>R118</f>
        <v>0</v>
      </c>
      <c r="S117" s="53"/>
      <c r="T117" s="125">
        <f>T118</f>
        <v>0</v>
      </c>
      <c r="AT117" s="17" t="s">
        <v>78</v>
      </c>
      <c r="AU117" s="17" t="s">
        <v>291</v>
      </c>
      <c r="BK117" s="126">
        <f>BK118</f>
        <v>0</v>
      </c>
    </row>
    <row r="118" spans="2:63" s="11" customFormat="1" ht="25.9" customHeight="1">
      <c r="B118" s="127"/>
      <c r="D118" s="128" t="s">
        <v>78</v>
      </c>
      <c r="E118" s="129" t="s">
        <v>2382</v>
      </c>
      <c r="F118" s="129" t="s">
        <v>2383</v>
      </c>
      <c r="I118" s="130"/>
      <c r="J118" s="131">
        <f>BK118</f>
        <v>0</v>
      </c>
      <c r="L118" s="127"/>
      <c r="M118" s="132"/>
      <c r="P118" s="133">
        <f>SUM(P119:P140)</f>
        <v>0</v>
      </c>
      <c r="R118" s="133">
        <f>SUM(R119:R140)</f>
        <v>0</v>
      </c>
      <c r="T118" s="134">
        <f>SUM(T119:T140)</f>
        <v>0</v>
      </c>
      <c r="AR118" s="128" t="s">
        <v>26</v>
      </c>
      <c r="AT118" s="135" t="s">
        <v>78</v>
      </c>
      <c r="AU118" s="135" t="s">
        <v>79</v>
      </c>
      <c r="AY118" s="128" t="s">
        <v>317</v>
      </c>
      <c r="BK118" s="136">
        <f>SUM(BK119:BK140)</f>
        <v>0</v>
      </c>
    </row>
    <row r="119" spans="2:65" s="1" customFormat="1" ht="16.5" customHeight="1">
      <c r="B119" s="32"/>
      <c r="C119" s="139" t="s">
        <v>21</v>
      </c>
      <c r="D119" s="139" t="s">
        <v>319</v>
      </c>
      <c r="E119" s="140" t="s">
        <v>2384</v>
      </c>
      <c r="F119" s="141" t="s">
        <v>2385</v>
      </c>
      <c r="G119" s="142" t="s">
        <v>1808</v>
      </c>
      <c r="H119" s="143">
        <v>1</v>
      </c>
      <c r="I119" s="144"/>
      <c r="J119" s="145">
        <f>ROUND(I119*H119,1)</f>
        <v>0</v>
      </c>
      <c r="K119" s="146"/>
      <c r="L119" s="32"/>
      <c r="M119" s="147" t="s">
        <v>1</v>
      </c>
      <c r="N119" s="148" t="s">
        <v>44</v>
      </c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AR119" s="151" t="s">
        <v>2386</v>
      </c>
      <c r="AT119" s="151" t="s">
        <v>319</v>
      </c>
      <c r="AU119" s="151" t="s">
        <v>21</v>
      </c>
      <c r="AY119" s="17" t="s">
        <v>317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7" t="s">
        <v>21</v>
      </c>
      <c r="BK119" s="152">
        <f>ROUND(I119*H119,1)</f>
        <v>0</v>
      </c>
      <c r="BL119" s="17" t="s">
        <v>2386</v>
      </c>
      <c r="BM119" s="151" t="s">
        <v>2387</v>
      </c>
    </row>
    <row r="120" spans="2:51" s="13" customFormat="1" ht="11.25">
      <c r="B120" s="160"/>
      <c r="D120" s="154" t="s">
        <v>323</v>
      </c>
      <c r="E120" s="161" t="s">
        <v>1</v>
      </c>
      <c r="F120" s="162" t="s">
        <v>21</v>
      </c>
      <c r="H120" s="163">
        <v>1</v>
      </c>
      <c r="I120" s="164"/>
      <c r="L120" s="160"/>
      <c r="M120" s="165"/>
      <c r="T120" s="166"/>
      <c r="AT120" s="161" t="s">
        <v>323</v>
      </c>
      <c r="AU120" s="161" t="s">
        <v>21</v>
      </c>
      <c r="AV120" s="13" t="s">
        <v>88</v>
      </c>
      <c r="AW120" s="13" t="s">
        <v>35</v>
      </c>
      <c r="AX120" s="13" t="s">
        <v>21</v>
      </c>
      <c r="AY120" s="161" t="s">
        <v>317</v>
      </c>
    </row>
    <row r="121" spans="2:65" s="1" customFormat="1" ht="16.5" customHeight="1">
      <c r="B121" s="32"/>
      <c r="C121" s="139" t="s">
        <v>88</v>
      </c>
      <c r="D121" s="139" t="s">
        <v>319</v>
      </c>
      <c r="E121" s="140" t="s">
        <v>2388</v>
      </c>
      <c r="F121" s="141" t="s">
        <v>2389</v>
      </c>
      <c r="G121" s="142" t="s">
        <v>1808</v>
      </c>
      <c r="H121" s="143">
        <v>1</v>
      </c>
      <c r="I121" s="144"/>
      <c r="J121" s="145">
        <f>ROUND(I121*H121,1)</f>
        <v>0</v>
      </c>
      <c r="K121" s="146"/>
      <c r="L121" s="32"/>
      <c r="M121" s="147" t="s">
        <v>1</v>
      </c>
      <c r="N121" s="148" t="s">
        <v>44</v>
      </c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AR121" s="151" t="s">
        <v>2386</v>
      </c>
      <c r="AT121" s="151" t="s">
        <v>319</v>
      </c>
      <c r="AU121" s="151" t="s">
        <v>21</v>
      </c>
      <c r="AY121" s="17" t="s">
        <v>317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7" t="s">
        <v>21</v>
      </c>
      <c r="BK121" s="152">
        <f>ROUND(I121*H121,1)</f>
        <v>0</v>
      </c>
      <c r="BL121" s="17" t="s">
        <v>2386</v>
      </c>
      <c r="BM121" s="151" t="s">
        <v>2390</v>
      </c>
    </row>
    <row r="122" spans="2:51" s="13" customFormat="1" ht="11.25">
      <c r="B122" s="160"/>
      <c r="D122" s="154" t="s">
        <v>323</v>
      </c>
      <c r="E122" s="161" t="s">
        <v>1</v>
      </c>
      <c r="F122" s="162" t="s">
        <v>21</v>
      </c>
      <c r="H122" s="163">
        <v>1</v>
      </c>
      <c r="I122" s="164"/>
      <c r="L122" s="160"/>
      <c r="M122" s="165"/>
      <c r="T122" s="166"/>
      <c r="AT122" s="161" t="s">
        <v>323</v>
      </c>
      <c r="AU122" s="161" t="s">
        <v>21</v>
      </c>
      <c r="AV122" s="13" t="s">
        <v>88</v>
      </c>
      <c r="AW122" s="13" t="s">
        <v>35</v>
      </c>
      <c r="AX122" s="13" t="s">
        <v>21</v>
      </c>
      <c r="AY122" s="161" t="s">
        <v>317</v>
      </c>
    </row>
    <row r="123" spans="2:65" s="1" customFormat="1" ht="16.5" customHeight="1">
      <c r="B123" s="32"/>
      <c r="C123" s="139" t="s">
        <v>190</v>
      </c>
      <c r="D123" s="139" t="s">
        <v>319</v>
      </c>
      <c r="E123" s="140" t="s">
        <v>2391</v>
      </c>
      <c r="F123" s="141" t="s">
        <v>2392</v>
      </c>
      <c r="G123" s="142" t="s">
        <v>1808</v>
      </c>
      <c r="H123" s="143">
        <v>1</v>
      </c>
      <c r="I123" s="144"/>
      <c r="J123" s="145">
        <f>ROUND(I123*H123,1)</f>
        <v>0</v>
      </c>
      <c r="K123" s="146"/>
      <c r="L123" s="32"/>
      <c r="M123" s="147" t="s">
        <v>1</v>
      </c>
      <c r="N123" s="148" t="s">
        <v>44</v>
      </c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AR123" s="151" t="s">
        <v>2386</v>
      </c>
      <c r="AT123" s="151" t="s">
        <v>319</v>
      </c>
      <c r="AU123" s="151" t="s">
        <v>21</v>
      </c>
      <c r="AY123" s="17" t="s">
        <v>317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7" t="s">
        <v>21</v>
      </c>
      <c r="BK123" s="152">
        <f>ROUND(I123*H123,1)</f>
        <v>0</v>
      </c>
      <c r="BL123" s="17" t="s">
        <v>2386</v>
      </c>
      <c r="BM123" s="151" t="s">
        <v>2393</v>
      </c>
    </row>
    <row r="124" spans="2:51" s="13" customFormat="1" ht="11.25">
      <c r="B124" s="160"/>
      <c r="D124" s="154" t="s">
        <v>323</v>
      </c>
      <c r="E124" s="161" t="s">
        <v>1</v>
      </c>
      <c r="F124" s="162" t="s">
        <v>21</v>
      </c>
      <c r="H124" s="163">
        <v>1</v>
      </c>
      <c r="I124" s="164"/>
      <c r="L124" s="160"/>
      <c r="M124" s="165"/>
      <c r="T124" s="166"/>
      <c r="AT124" s="161" t="s">
        <v>323</v>
      </c>
      <c r="AU124" s="161" t="s">
        <v>21</v>
      </c>
      <c r="AV124" s="13" t="s">
        <v>88</v>
      </c>
      <c r="AW124" s="13" t="s">
        <v>35</v>
      </c>
      <c r="AX124" s="13" t="s">
        <v>21</v>
      </c>
      <c r="AY124" s="161" t="s">
        <v>317</v>
      </c>
    </row>
    <row r="125" spans="2:65" s="1" customFormat="1" ht="16.5" customHeight="1">
      <c r="B125" s="32"/>
      <c r="C125" s="139" t="s">
        <v>219</v>
      </c>
      <c r="D125" s="139" t="s">
        <v>319</v>
      </c>
      <c r="E125" s="140" t="s">
        <v>2394</v>
      </c>
      <c r="F125" s="141" t="s">
        <v>2395</v>
      </c>
      <c r="G125" s="142" t="s">
        <v>1808</v>
      </c>
      <c r="H125" s="143">
        <v>1</v>
      </c>
      <c r="I125" s="144"/>
      <c r="J125" s="145">
        <f>ROUND(I125*H125,1)</f>
        <v>0</v>
      </c>
      <c r="K125" s="146"/>
      <c r="L125" s="32"/>
      <c r="M125" s="147" t="s">
        <v>1</v>
      </c>
      <c r="N125" s="148" t="s">
        <v>44</v>
      </c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AR125" s="151" t="s">
        <v>2386</v>
      </c>
      <c r="AT125" s="151" t="s">
        <v>319</v>
      </c>
      <c r="AU125" s="151" t="s">
        <v>21</v>
      </c>
      <c r="AY125" s="17" t="s">
        <v>317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7" t="s">
        <v>21</v>
      </c>
      <c r="BK125" s="152">
        <f>ROUND(I125*H125,1)</f>
        <v>0</v>
      </c>
      <c r="BL125" s="17" t="s">
        <v>2386</v>
      </c>
      <c r="BM125" s="151" t="s">
        <v>2396</v>
      </c>
    </row>
    <row r="126" spans="2:51" s="13" customFormat="1" ht="11.25">
      <c r="B126" s="160"/>
      <c r="D126" s="154" t="s">
        <v>323</v>
      </c>
      <c r="E126" s="161" t="s">
        <v>1</v>
      </c>
      <c r="F126" s="162" t="s">
        <v>21</v>
      </c>
      <c r="H126" s="163">
        <v>1</v>
      </c>
      <c r="I126" s="164"/>
      <c r="L126" s="160"/>
      <c r="M126" s="165"/>
      <c r="T126" s="166"/>
      <c r="AT126" s="161" t="s">
        <v>323</v>
      </c>
      <c r="AU126" s="161" t="s">
        <v>21</v>
      </c>
      <c r="AV126" s="13" t="s">
        <v>88</v>
      </c>
      <c r="AW126" s="13" t="s">
        <v>35</v>
      </c>
      <c r="AX126" s="13" t="s">
        <v>21</v>
      </c>
      <c r="AY126" s="161" t="s">
        <v>317</v>
      </c>
    </row>
    <row r="127" spans="2:65" s="1" customFormat="1" ht="16.5" customHeight="1">
      <c r="B127" s="32"/>
      <c r="C127" s="139" t="s">
        <v>26</v>
      </c>
      <c r="D127" s="139" t="s">
        <v>319</v>
      </c>
      <c r="E127" s="140" t="s">
        <v>2397</v>
      </c>
      <c r="F127" s="141" t="s">
        <v>2398</v>
      </c>
      <c r="G127" s="142" t="s">
        <v>1808</v>
      </c>
      <c r="H127" s="143">
        <v>1</v>
      </c>
      <c r="I127" s="144"/>
      <c r="J127" s="145">
        <f>ROUND(I127*H127,1)</f>
        <v>0</v>
      </c>
      <c r="K127" s="146"/>
      <c r="L127" s="32"/>
      <c r="M127" s="147" t="s">
        <v>1</v>
      </c>
      <c r="N127" s="148" t="s">
        <v>44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AR127" s="151" t="s">
        <v>2386</v>
      </c>
      <c r="AT127" s="151" t="s">
        <v>319</v>
      </c>
      <c r="AU127" s="151" t="s">
        <v>21</v>
      </c>
      <c r="AY127" s="17" t="s">
        <v>317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7" t="s">
        <v>21</v>
      </c>
      <c r="BK127" s="152">
        <f>ROUND(I127*H127,1)</f>
        <v>0</v>
      </c>
      <c r="BL127" s="17" t="s">
        <v>2386</v>
      </c>
      <c r="BM127" s="151" t="s">
        <v>2399</v>
      </c>
    </row>
    <row r="128" spans="2:51" s="13" customFormat="1" ht="11.25">
      <c r="B128" s="160"/>
      <c r="D128" s="154" t="s">
        <v>323</v>
      </c>
      <c r="E128" s="161" t="s">
        <v>1</v>
      </c>
      <c r="F128" s="162" t="s">
        <v>21</v>
      </c>
      <c r="H128" s="163">
        <v>1</v>
      </c>
      <c r="I128" s="164"/>
      <c r="L128" s="160"/>
      <c r="M128" s="165"/>
      <c r="T128" s="166"/>
      <c r="AT128" s="161" t="s">
        <v>323</v>
      </c>
      <c r="AU128" s="161" t="s">
        <v>21</v>
      </c>
      <c r="AV128" s="13" t="s">
        <v>88</v>
      </c>
      <c r="AW128" s="13" t="s">
        <v>35</v>
      </c>
      <c r="AX128" s="13" t="s">
        <v>21</v>
      </c>
      <c r="AY128" s="161" t="s">
        <v>317</v>
      </c>
    </row>
    <row r="129" spans="2:65" s="1" customFormat="1" ht="16.5" customHeight="1">
      <c r="B129" s="32"/>
      <c r="C129" s="139" t="s">
        <v>375</v>
      </c>
      <c r="D129" s="139" t="s">
        <v>319</v>
      </c>
      <c r="E129" s="140" t="s">
        <v>2400</v>
      </c>
      <c r="F129" s="141" t="s">
        <v>2401</v>
      </c>
      <c r="G129" s="142" t="s">
        <v>1808</v>
      </c>
      <c r="H129" s="143">
        <v>1</v>
      </c>
      <c r="I129" s="144"/>
      <c r="J129" s="145">
        <f>ROUND(I129*H129,1)</f>
        <v>0</v>
      </c>
      <c r="K129" s="146"/>
      <c r="L129" s="32"/>
      <c r="M129" s="147" t="s">
        <v>1</v>
      </c>
      <c r="N129" s="148" t="s">
        <v>44</v>
      </c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AR129" s="151" t="s">
        <v>2386</v>
      </c>
      <c r="AT129" s="151" t="s">
        <v>319</v>
      </c>
      <c r="AU129" s="151" t="s">
        <v>21</v>
      </c>
      <c r="AY129" s="17" t="s">
        <v>317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7" t="s">
        <v>21</v>
      </c>
      <c r="BK129" s="152">
        <f>ROUND(I129*H129,1)</f>
        <v>0</v>
      </c>
      <c r="BL129" s="17" t="s">
        <v>2386</v>
      </c>
      <c r="BM129" s="151" t="s">
        <v>2402</v>
      </c>
    </row>
    <row r="130" spans="2:51" s="13" customFormat="1" ht="11.25">
      <c r="B130" s="160"/>
      <c r="D130" s="154" t="s">
        <v>323</v>
      </c>
      <c r="E130" s="161" t="s">
        <v>1</v>
      </c>
      <c r="F130" s="162" t="s">
        <v>21</v>
      </c>
      <c r="H130" s="163">
        <v>1</v>
      </c>
      <c r="I130" s="164"/>
      <c r="L130" s="160"/>
      <c r="M130" s="165"/>
      <c r="T130" s="166"/>
      <c r="AT130" s="161" t="s">
        <v>323</v>
      </c>
      <c r="AU130" s="161" t="s">
        <v>21</v>
      </c>
      <c r="AV130" s="13" t="s">
        <v>88</v>
      </c>
      <c r="AW130" s="13" t="s">
        <v>35</v>
      </c>
      <c r="AX130" s="13" t="s">
        <v>21</v>
      </c>
      <c r="AY130" s="161" t="s">
        <v>317</v>
      </c>
    </row>
    <row r="131" spans="2:65" s="1" customFormat="1" ht="16.5" customHeight="1">
      <c r="B131" s="32"/>
      <c r="C131" s="139" t="s">
        <v>389</v>
      </c>
      <c r="D131" s="139" t="s">
        <v>319</v>
      </c>
      <c r="E131" s="140" t="s">
        <v>2403</v>
      </c>
      <c r="F131" s="141" t="s">
        <v>2404</v>
      </c>
      <c r="G131" s="142" t="s">
        <v>1808</v>
      </c>
      <c r="H131" s="143">
        <v>1</v>
      </c>
      <c r="I131" s="144"/>
      <c r="J131" s="145">
        <f>ROUND(I131*H131,1)</f>
        <v>0</v>
      </c>
      <c r="K131" s="146"/>
      <c r="L131" s="32"/>
      <c r="M131" s="147" t="s">
        <v>1</v>
      </c>
      <c r="N131" s="148" t="s">
        <v>44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2386</v>
      </c>
      <c r="AT131" s="151" t="s">
        <v>319</v>
      </c>
      <c r="AU131" s="151" t="s">
        <v>21</v>
      </c>
      <c r="AY131" s="17" t="s">
        <v>317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7" t="s">
        <v>21</v>
      </c>
      <c r="BK131" s="152">
        <f>ROUND(I131*H131,1)</f>
        <v>0</v>
      </c>
      <c r="BL131" s="17" t="s">
        <v>2386</v>
      </c>
      <c r="BM131" s="151" t="s">
        <v>2405</v>
      </c>
    </row>
    <row r="132" spans="2:51" s="13" customFormat="1" ht="11.25">
      <c r="B132" s="160"/>
      <c r="D132" s="154" t="s">
        <v>323</v>
      </c>
      <c r="E132" s="161" t="s">
        <v>1</v>
      </c>
      <c r="F132" s="162" t="s">
        <v>21</v>
      </c>
      <c r="H132" s="163">
        <v>1</v>
      </c>
      <c r="I132" s="164"/>
      <c r="L132" s="160"/>
      <c r="M132" s="165"/>
      <c r="T132" s="166"/>
      <c r="AT132" s="161" t="s">
        <v>323</v>
      </c>
      <c r="AU132" s="161" t="s">
        <v>21</v>
      </c>
      <c r="AV132" s="13" t="s">
        <v>88</v>
      </c>
      <c r="AW132" s="13" t="s">
        <v>35</v>
      </c>
      <c r="AX132" s="13" t="s">
        <v>21</v>
      </c>
      <c r="AY132" s="161" t="s">
        <v>317</v>
      </c>
    </row>
    <row r="133" spans="2:65" s="1" customFormat="1" ht="16.5" customHeight="1">
      <c r="B133" s="32"/>
      <c r="C133" s="139" t="s">
        <v>252</v>
      </c>
      <c r="D133" s="139" t="s">
        <v>319</v>
      </c>
      <c r="E133" s="140" t="s">
        <v>2406</v>
      </c>
      <c r="F133" s="141" t="s">
        <v>2407</v>
      </c>
      <c r="G133" s="142" t="s">
        <v>1808</v>
      </c>
      <c r="H133" s="143">
        <v>1</v>
      </c>
      <c r="I133" s="144"/>
      <c r="J133" s="145">
        <f>ROUND(I133*H133,1)</f>
        <v>0</v>
      </c>
      <c r="K133" s="146"/>
      <c r="L133" s="32"/>
      <c r="M133" s="147" t="s">
        <v>1</v>
      </c>
      <c r="N133" s="148" t="s">
        <v>44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AR133" s="151" t="s">
        <v>2386</v>
      </c>
      <c r="AT133" s="151" t="s">
        <v>319</v>
      </c>
      <c r="AU133" s="151" t="s">
        <v>21</v>
      </c>
      <c r="AY133" s="17" t="s">
        <v>317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7" t="s">
        <v>21</v>
      </c>
      <c r="BK133" s="152">
        <f>ROUND(I133*H133,1)</f>
        <v>0</v>
      </c>
      <c r="BL133" s="17" t="s">
        <v>2386</v>
      </c>
      <c r="BM133" s="151" t="s">
        <v>2408</v>
      </c>
    </row>
    <row r="134" spans="2:51" s="13" customFormat="1" ht="11.25">
      <c r="B134" s="160"/>
      <c r="D134" s="154" t="s">
        <v>323</v>
      </c>
      <c r="E134" s="161" t="s">
        <v>1</v>
      </c>
      <c r="F134" s="162" t="s">
        <v>21</v>
      </c>
      <c r="H134" s="163">
        <v>1</v>
      </c>
      <c r="I134" s="164"/>
      <c r="L134" s="160"/>
      <c r="M134" s="165"/>
      <c r="T134" s="166"/>
      <c r="AT134" s="161" t="s">
        <v>323</v>
      </c>
      <c r="AU134" s="161" t="s">
        <v>21</v>
      </c>
      <c r="AV134" s="13" t="s">
        <v>88</v>
      </c>
      <c r="AW134" s="13" t="s">
        <v>35</v>
      </c>
      <c r="AX134" s="13" t="s">
        <v>21</v>
      </c>
      <c r="AY134" s="161" t="s">
        <v>317</v>
      </c>
    </row>
    <row r="135" spans="2:65" s="1" customFormat="1" ht="16.5" customHeight="1">
      <c r="B135" s="32"/>
      <c r="C135" s="139" t="s">
        <v>408</v>
      </c>
      <c r="D135" s="139" t="s">
        <v>319</v>
      </c>
      <c r="E135" s="140" t="s">
        <v>2409</v>
      </c>
      <c r="F135" s="141" t="s">
        <v>2410</v>
      </c>
      <c r="G135" s="142" t="s">
        <v>1808</v>
      </c>
      <c r="H135" s="143">
        <v>1</v>
      </c>
      <c r="I135" s="144"/>
      <c r="J135" s="145">
        <f>ROUND(I135*H135,1)</f>
        <v>0</v>
      </c>
      <c r="K135" s="146"/>
      <c r="L135" s="32"/>
      <c r="M135" s="147" t="s">
        <v>1</v>
      </c>
      <c r="N135" s="148" t="s">
        <v>44</v>
      </c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AR135" s="151" t="s">
        <v>2386</v>
      </c>
      <c r="AT135" s="151" t="s">
        <v>319</v>
      </c>
      <c r="AU135" s="151" t="s">
        <v>21</v>
      </c>
      <c r="AY135" s="17" t="s">
        <v>317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7" t="s">
        <v>21</v>
      </c>
      <c r="BK135" s="152">
        <f>ROUND(I135*H135,1)</f>
        <v>0</v>
      </c>
      <c r="BL135" s="17" t="s">
        <v>2386</v>
      </c>
      <c r="BM135" s="151" t="s">
        <v>2411</v>
      </c>
    </row>
    <row r="136" spans="2:51" s="13" customFormat="1" ht="11.25">
      <c r="B136" s="160"/>
      <c r="D136" s="154" t="s">
        <v>323</v>
      </c>
      <c r="E136" s="161" t="s">
        <v>1</v>
      </c>
      <c r="F136" s="162" t="s">
        <v>21</v>
      </c>
      <c r="H136" s="163">
        <v>1</v>
      </c>
      <c r="I136" s="164"/>
      <c r="L136" s="160"/>
      <c r="M136" s="165"/>
      <c r="T136" s="166"/>
      <c r="AT136" s="161" t="s">
        <v>323</v>
      </c>
      <c r="AU136" s="161" t="s">
        <v>21</v>
      </c>
      <c r="AV136" s="13" t="s">
        <v>88</v>
      </c>
      <c r="AW136" s="13" t="s">
        <v>35</v>
      </c>
      <c r="AX136" s="13" t="s">
        <v>21</v>
      </c>
      <c r="AY136" s="161" t="s">
        <v>317</v>
      </c>
    </row>
    <row r="137" spans="2:65" s="1" customFormat="1" ht="16.5" customHeight="1">
      <c r="B137" s="32"/>
      <c r="C137" s="139" t="s">
        <v>216</v>
      </c>
      <c r="D137" s="139" t="s">
        <v>319</v>
      </c>
      <c r="E137" s="140" t="s">
        <v>2412</v>
      </c>
      <c r="F137" s="141" t="s">
        <v>2413</v>
      </c>
      <c r="G137" s="142" t="s">
        <v>1808</v>
      </c>
      <c r="H137" s="143">
        <v>1</v>
      </c>
      <c r="I137" s="144"/>
      <c r="J137" s="145">
        <f>ROUND(I137*H137,1)</f>
        <v>0</v>
      </c>
      <c r="K137" s="146"/>
      <c r="L137" s="32"/>
      <c r="M137" s="147" t="s">
        <v>1</v>
      </c>
      <c r="N137" s="148" t="s">
        <v>44</v>
      </c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AR137" s="151" t="s">
        <v>2386</v>
      </c>
      <c r="AT137" s="151" t="s">
        <v>319</v>
      </c>
      <c r="AU137" s="151" t="s">
        <v>21</v>
      </c>
      <c r="AY137" s="17" t="s">
        <v>317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7" t="s">
        <v>21</v>
      </c>
      <c r="BK137" s="152">
        <f>ROUND(I137*H137,1)</f>
        <v>0</v>
      </c>
      <c r="BL137" s="17" t="s">
        <v>2386</v>
      </c>
      <c r="BM137" s="151" t="s">
        <v>2414</v>
      </c>
    </row>
    <row r="138" spans="2:51" s="13" customFormat="1" ht="11.25">
      <c r="B138" s="160"/>
      <c r="D138" s="154" t="s">
        <v>323</v>
      </c>
      <c r="E138" s="161" t="s">
        <v>1</v>
      </c>
      <c r="F138" s="162" t="s">
        <v>21</v>
      </c>
      <c r="H138" s="163">
        <v>1</v>
      </c>
      <c r="I138" s="164"/>
      <c r="L138" s="160"/>
      <c r="M138" s="165"/>
      <c r="T138" s="166"/>
      <c r="AT138" s="161" t="s">
        <v>323</v>
      </c>
      <c r="AU138" s="161" t="s">
        <v>21</v>
      </c>
      <c r="AV138" s="13" t="s">
        <v>88</v>
      </c>
      <c r="AW138" s="13" t="s">
        <v>35</v>
      </c>
      <c r="AX138" s="13" t="s">
        <v>21</v>
      </c>
      <c r="AY138" s="161" t="s">
        <v>317</v>
      </c>
    </row>
    <row r="139" spans="2:65" s="1" customFormat="1" ht="16.5" customHeight="1">
      <c r="B139" s="32"/>
      <c r="C139" s="139" t="s">
        <v>258</v>
      </c>
      <c r="D139" s="139" t="s">
        <v>319</v>
      </c>
      <c r="E139" s="140" t="s">
        <v>2415</v>
      </c>
      <c r="F139" s="141" t="s">
        <v>2416</v>
      </c>
      <c r="G139" s="142" t="s">
        <v>1808</v>
      </c>
      <c r="H139" s="143">
        <v>1</v>
      </c>
      <c r="I139" s="144"/>
      <c r="J139" s="145">
        <f>ROUND(I139*H139,1)</f>
        <v>0</v>
      </c>
      <c r="K139" s="146"/>
      <c r="L139" s="32"/>
      <c r="M139" s="147" t="s">
        <v>1</v>
      </c>
      <c r="N139" s="148" t="s">
        <v>44</v>
      </c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AR139" s="151" t="s">
        <v>2386</v>
      </c>
      <c r="AT139" s="151" t="s">
        <v>319</v>
      </c>
      <c r="AU139" s="151" t="s">
        <v>21</v>
      </c>
      <c r="AY139" s="17" t="s">
        <v>317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7" t="s">
        <v>21</v>
      </c>
      <c r="BK139" s="152">
        <f>ROUND(I139*H139,1)</f>
        <v>0</v>
      </c>
      <c r="BL139" s="17" t="s">
        <v>2386</v>
      </c>
      <c r="BM139" s="151" t="s">
        <v>2417</v>
      </c>
    </row>
    <row r="140" spans="2:51" s="13" customFormat="1" ht="11.25">
      <c r="B140" s="160"/>
      <c r="D140" s="154" t="s">
        <v>323</v>
      </c>
      <c r="E140" s="161" t="s">
        <v>1</v>
      </c>
      <c r="F140" s="162" t="s">
        <v>21</v>
      </c>
      <c r="H140" s="163">
        <v>1</v>
      </c>
      <c r="I140" s="164"/>
      <c r="L140" s="160"/>
      <c r="M140" s="202"/>
      <c r="N140" s="203"/>
      <c r="O140" s="203"/>
      <c r="P140" s="203"/>
      <c r="Q140" s="203"/>
      <c r="R140" s="203"/>
      <c r="S140" s="203"/>
      <c r="T140" s="204"/>
      <c r="AT140" s="161" t="s">
        <v>323</v>
      </c>
      <c r="AU140" s="161" t="s">
        <v>21</v>
      </c>
      <c r="AV140" s="13" t="s">
        <v>88</v>
      </c>
      <c r="AW140" s="13" t="s">
        <v>35</v>
      </c>
      <c r="AX140" s="13" t="s">
        <v>21</v>
      </c>
      <c r="AY140" s="161" t="s">
        <v>317</v>
      </c>
    </row>
    <row r="141" spans="2:12" s="1" customFormat="1" ht="6.95" customHeight="1">
      <c r="B141" s="44"/>
      <c r="C141" s="45"/>
      <c r="D141" s="45"/>
      <c r="E141" s="45"/>
      <c r="F141" s="45"/>
      <c r="G141" s="45"/>
      <c r="H141" s="45"/>
      <c r="I141" s="45"/>
      <c r="J141" s="45"/>
      <c r="K141" s="45"/>
      <c r="L141" s="32"/>
    </row>
  </sheetData>
  <sheetProtection algorithmName="SHA-512" hashValue="oEtsUSqeagrjp8e1F8voEepSiCqJAdiZyvWrb3s+TX7y1Pnoktx7tQLFNJkydMNgxkMhmUdTF0cfwY0QPF+Z1w==" saltValue="SvLQedLptViFcUEXMHugCf8M6oXDGbhr6OqmvXY2pT0FUVEDjx9JOgqWzfj+Wyaw4TuAYRKfNIhiMUaPccsteA==" spinCount="100000" sheet="1" objects="1" scenarios="1" formatColumns="0" formatRows="0" autoFilter="0"/>
  <autoFilter ref="C116:K14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3:H24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2418</v>
      </c>
      <c r="H4" s="20"/>
    </row>
    <row r="5" spans="2:8" ht="12" customHeight="1">
      <c r="B5" s="20"/>
      <c r="C5" s="24" t="s">
        <v>14</v>
      </c>
      <c r="D5" s="244" t="s">
        <v>15</v>
      </c>
      <c r="E5" s="240"/>
      <c r="F5" s="240"/>
      <c r="H5" s="20"/>
    </row>
    <row r="6" spans="2:8" ht="36.95" customHeight="1">
      <c r="B6" s="20"/>
      <c r="C6" s="26" t="s">
        <v>17</v>
      </c>
      <c r="D6" s="241" t="s">
        <v>18</v>
      </c>
      <c r="E6" s="240"/>
      <c r="F6" s="240"/>
      <c r="H6" s="20"/>
    </row>
    <row r="7" spans="2:8" ht="16.5" customHeight="1">
      <c r="B7" s="20"/>
      <c r="C7" s="27" t="s">
        <v>24</v>
      </c>
      <c r="D7" s="52" t="str">
        <f>'Rekapitulace stavby'!AN8</f>
        <v>30. 7. 2023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18"/>
      <c r="C9" s="119" t="s">
        <v>60</v>
      </c>
      <c r="D9" s="120" t="s">
        <v>61</v>
      </c>
      <c r="E9" s="120" t="s">
        <v>304</v>
      </c>
      <c r="F9" s="121" t="s">
        <v>2419</v>
      </c>
      <c r="H9" s="118"/>
    </row>
    <row r="10" spans="2:8" s="1" customFormat="1" ht="26.45" customHeight="1">
      <c r="B10" s="32"/>
      <c r="C10" s="205" t="s">
        <v>2420</v>
      </c>
      <c r="D10" s="205" t="s">
        <v>85</v>
      </c>
      <c r="H10" s="32"/>
    </row>
    <row r="11" spans="2:8" s="1" customFormat="1" ht="16.9" customHeight="1">
      <c r="B11" s="32"/>
      <c r="C11" s="206" t="s">
        <v>105</v>
      </c>
      <c r="D11" s="207" t="s">
        <v>106</v>
      </c>
      <c r="E11" s="208" t="s">
        <v>107</v>
      </c>
      <c r="F11" s="209">
        <v>3364.84</v>
      </c>
      <c r="H11" s="32"/>
    </row>
    <row r="12" spans="2:8" s="1" customFormat="1" ht="16.9" customHeight="1">
      <c r="B12" s="32"/>
      <c r="C12" s="210" t="s">
        <v>1</v>
      </c>
      <c r="D12" s="210" t="s">
        <v>1</v>
      </c>
      <c r="E12" s="17" t="s">
        <v>1</v>
      </c>
      <c r="F12" s="211">
        <v>0</v>
      </c>
      <c r="H12" s="32"/>
    </row>
    <row r="13" spans="2:8" s="1" customFormat="1" ht="16.9" customHeight="1">
      <c r="B13" s="32"/>
      <c r="C13" s="210" t="s">
        <v>1</v>
      </c>
      <c r="D13" s="210" t="s">
        <v>325</v>
      </c>
      <c r="E13" s="17" t="s">
        <v>1</v>
      </c>
      <c r="F13" s="211">
        <v>0</v>
      </c>
      <c r="H13" s="32"/>
    </row>
    <row r="14" spans="2:8" s="1" customFormat="1" ht="16.9" customHeight="1">
      <c r="B14" s="32"/>
      <c r="C14" s="210" t="s">
        <v>1</v>
      </c>
      <c r="D14" s="210" t="s">
        <v>468</v>
      </c>
      <c r="E14" s="17" t="s">
        <v>1</v>
      </c>
      <c r="F14" s="211">
        <v>1530.987</v>
      </c>
      <c r="H14" s="32"/>
    </row>
    <row r="15" spans="2:8" s="1" customFormat="1" ht="16.9" customHeight="1">
      <c r="B15" s="32"/>
      <c r="C15" s="210" t="s">
        <v>1</v>
      </c>
      <c r="D15" s="210" t="s">
        <v>469</v>
      </c>
      <c r="E15" s="17" t="s">
        <v>1</v>
      </c>
      <c r="F15" s="211">
        <v>115.175</v>
      </c>
      <c r="H15" s="32"/>
    </row>
    <row r="16" spans="2:8" s="1" customFormat="1" ht="16.9" customHeight="1">
      <c r="B16" s="32"/>
      <c r="C16" s="210" t="s">
        <v>1</v>
      </c>
      <c r="D16" s="210" t="s">
        <v>362</v>
      </c>
      <c r="E16" s="17" t="s">
        <v>1</v>
      </c>
      <c r="F16" s="211">
        <v>0</v>
      </c>
      <c r="H16" s="32"/>
    </row>
    <row r="17" spans="2:8" s="1" customFormat="1" ht="16.9" customHeight="1">
      <c r="B17" s="32"/>
      <c r="C17" s="210" t="s">
        <v>1</v>
      </c>
      <c r="D17" s="210" t="s">
        <v>470</v>
      </c>
      <c r="E17" s="17" t="s">
        <v>1</v>
      </c>
      <c r="F17" s="211">
        <v>423.789</v>
      </c>
      <c r="H17" s="32"/>
    </row>
    <row r="18" spans="2:8" s="1" customFormat="1" ht="16.9" customHeight="1">
      <c r="B18" s="32"/>
      <c r="C18" s="210" t="s">
        <v>1</v>
      </c>
      <c r="D18" s="210" t="s">
        <v>471</v>
      </c>
      <c r="E18" s="17" t="s">
        <v>1</v>
      </c>
      <c r="F18" s="211">
        <v>34.875</v>
      </c>
      <c r="H18" s="32"/>
    </row>
    <row r="19" spans="2:8" s="1" customFormat="1" ht="16.9" customHeight="1">
      <c r="B19" s="32"/>
      <c r="C19" s="210" t="s">
        <v>1</v>
      </c>
      <c r="D19" s="210" t="s">
        <v>365</v>
      </c>
      <c r="E19" s="17" t="s">
        <v>1</v>
      </c>
      <c r="F19" s="211">
        <v>0</v>
      </c>
      <c r="H19" s="32"/>
    </row>
    <row r="20" spans="2:8" s="1" customFormat="1" ht="16.9" customHeight="1">
      <c r="B20" s="32"/>
      <c r="C20" s="210" t="s">
        <v>1</v>
      </c>
      <c r="D20" s="210" t="s">
        <v>472</v>
      </c>
      <c r="E20" s="17" t="s">
        <v>1</v>
      </c>
      <c r="F20" s="211">
        <v>212.89</v>
      </c>
      <c r="H20" s="32"/>
    </row>
    <row r="21" spans="2:8" s="1" customFormat="1" ht="16.9" customHeight="1">
      <c r="B21" s="32"/>
      <c r="C21" s="210" t="s">
        <v>1</v>
      </c>
      <c r="D21" s="210" t="s">
        <v>473</v>
      </c>
      <c r="E21" s="17" t="s">
        <v>1</v>
      </c>
      <c r="F21" s="211">
        <v>14.85</v>
      </c>
      <c r="H21" s="32"/>
    </row>
    <row r="22" spans="2:8" s="1" customFormat="1" ht="16.9" customHeight="1">
      <c r="B22" s="32"/>
      <c r="C22" s="210" t="s">
        <v>1</v>
      </c>
      <c r="D22" s="210" t="s">
        <v>368</v>
      </c>
      <c r="E22" s="17" t="s">
        <v>1</v>
      </c>
      <c r="F22" s="211">
        <v>0</v>
      </c>
      <c r="H22" s="32"/>
    </row>
    <row r="23" spans="2:8" s="1" customFormat="1" ht="16.9" customHeight="1">
      <c r="B23" s="32"/>
      <c r="C23" s="210" t="s">
        <v>1</v>
      </c>
      <c r="D23" s="210" t="s">
        <v>474</v>
      </c>
      <c r="E23" s="17" t="s">
        <v>1</v>
      </c>
      <c r="F23" s="211">
        <v>207.396</v>
      </c>
      <c r="H23" s="32"/>
    </row>
    <row r="24" spans="2:8" s="1" customFormat="1" ht="16.9" customHeight="1">
      <c r="B24" s="32"/>
      <c r="C24" s="210" t="s">
        <v>1</v>
      </c>
      <c r="D24" s="210" t="s">
        <v>475</v>
      </c>
      <c r="E24" s="17" t="s">
        <v>1</v>
      </c>
      <c r="F24" s="211">
        <v>18.825</v>
      </c>
      <c r="H24" s="32"/>
    </row>
    <row r="25" spans="2:8" s="1" customFormat="1" ht="16.9" customHeight="1">
      <c r="B25" s="32"/>
      <c r="C25" s="210" t="s">
        <v>1</v>
      </c>
      <c r="D25" s="210" t="s">
        <v>331</v>
      </c>
      <c r="E25" s="17" t="s">
        <v>1</v>
      </c>
      <c r="F25" s="211">
        <v>0</v>
      </c>
      <c r="H25" s="32"/>
    </row>
    <row r="26" spans="2:8" s="1" customFormat="1" ht="16.9" customHeight="1">
      <c r="B26" s="32"/>
      <c r="C26" s="210" t="s">
        <v>1</v>
      </c>
      <c r="D26" s="210" t="s">
        <v>476</v>
      </c>
      <c r="E26" s="17" t="s">
        <v>1</v>
      </c>
      <c r="F26" s="211">
        <v>1059.257</v>
      </c>
      <c r="H26" s="32"/>
    </row>
    <row r="27" spans="2:8" s="1" customFormat="1" ht="16.9" customHeight="1">
      <c r="B27" s="32"/>
      <c r="C27" s="210" t="s">
        <v>1</v>
      </c>
      <c r="D27" s="210" t="s">
        <v>477</v>
      </c>
      <c r="E27" s="17" t="s">
        <v>1</v>
      </c>
      <c r="F27" s="211">
        <v>72.9</v>
      </c>
      <c r="H27" s="32"/>
    </row>
    <row r="28" spans="2:8" s="1" customFormat="1" ht="16.9" customHeight="1">
      <c r="B28" s="32"/>
      <c r="C28" s="210" t="s">
        <v>1</v>
      </c>
      <c r="D28" s="210" t="s">
        <v>478</v>
      </c>
      <c r="E28" s="17" t="s">
        <v>1</v>
      </c>
      <c r="F28" s="211">
        <v>0</v>
      </c>
      <c r="H28" s="32"/>
    </row>
    <row r="29" spans="2:8" s="1" customFormat="1" ht="16.9" customHeight="1">
      <c r="B29" s="32"/>
      <c r="C29" s="210" t="s">
        <v>1</v>
      </c>
      <c r="D29" s="210" t="s">
        <v>479</v>
      </c>
      <c r="E29" s="17" t="s">
        <v>1</v>
      </c>
      <c r="F29" s="211">
        <v>27.947</v>
      </c>
      <c r="H29" s="32"/>
    </row>
    <row r="30" spans="2:8" s="1" customFormat="1" ht="16.9" customHeight="1">
      <c r="B30" s="32"/>
      <c r="C30" s="210" t="s">
        <v>1</v>
      </c>
      <c r="D30" s="210" t="s">
        <v>480</v>
      </c>
      <c r="E30" s="17" t="s">
        <v>1</v>
      </c>
      <c r="F30" s="211">
        <v>1.75</v>
      </c>
      <c r="H30" s="32"/>
    </row>
    <row r="31" spans="2:8" s="1" customFormat="1" ht="16.9" customHeight="1">
      <c r="B31" s="32"/>
      <c r="C31" s="210" t="s">
        <v>1</v>
      </c>
      <c r="D31" s="210" t="s">
        <v>481</v>
      </c>
      <c r="E31" s="17" t="s">
        <v>1</v>
      </c>
      <c r="F31" s="211">
        <v>0</v>
      </c>
      <c r="H31" s="32"/>
    </row>
    <row r="32" spans="2:8" s="1" customFormat="1" ht="16.9" customHeight="1">
      <c r="B32" s="32"/>
      <c r="C32" s="210" t="s">
        <v>1</v>
      </c>
      <c r="D32" s="210" t="s">
        <v>482</v>
      </c>
      <c r="E32" s="17" t="s">
        <v>1</v>
      </c>
      <c r="F32" s="211">
        <v>-153.139</v>
      </c>
      <c r="H32" s="32"/>
    </row>
    <row r="33" spans="2:8" s="1" customFormat="1" ht="16.9" customHeight="1">
      <c r="B33" s="32"/>
      <c r="C33" s="210" t="s">
        <v>1</v>
      </c>
      <c r="D33" s="210" t="s">
        <v>483</v>
      </c>
      <c r="E33" s="17" t="s">
        <v>1</v>
      </c>
      <c r="F33" s="211">
        <v>-145.156</v>
      </c>
      <c r="H33" s="32"/>
    </row>
    <row r="34" spans="2:8" s="1" customFormat="1" ht="16.9" customHeight="1">
      <c r="B34" s="32"/>
      <c r="C34" s="210" t="s">
        <v>1</v>
      </c>
      <c r="D34" s="210" t="s">
        <v>484</v>
      </c>
      <c r="E34" s="17" t="s">
        <v>1</v>
      </c>
      <c r="F34" s="211">
        <v>-57.506</v>
      </c>
      <c r="H34" s="32"/>
    </row>
    <row r="35" spans="2:8" s="1" customFormat="1" ht="16.9" customHeight="1">
      <c r="B35" s="32"/>
      <c r="C35" s="210" t="s">
        <v>105</v>
      </c>
      <c r="D35" s="210" t="s">
        <v>334</v>
      </c>
      <c r="E35" s="17" t="s">
        <v>1</v>
      </c>
      <c r="F35" s="211">
        <v>3364.84</v>
      </c>
      <c r="H35" s="32"/>
    </row>
    <row r="36" spans="2:8" s="1" customFormat="1" ht="16.9" customHeight="1">
      <c r="B36" s="32"/>
      <c r="C36" s="212" t="s">
        <v>2421</v>
      </c>
      <c r="H36" s="32"/>
    </row>
    <row r="37" spans="2:8" s="1" customFormat="1" ht="22.5">
      <c r="B37" s="32"/>
      <c r="C37" s="210" t="s">
        <v>459</v>
      </c>
      <c r="D37" s="210" t="s">
        <v>460</v>
      </c>
      <c r="E37" s="17" t="s">
        <v>107</v>
      </c>
      <c r="F37" s="211">
        <v>1514.178</v>
      </c>
      <c r="H37" s="32"/>
    </row>
    <row r="38" spans="2:8" s="1" customFormat="1" ht="16.9" customHeight="1">
      <c r="B38" s="32"/>
      <c r="C38" s="210" t="s">
        <v>453</v>
      </c>
      <c r="D38" s="210" t="s">
        <v>454</v>
      </c>
      <c r="E38" s="17" t="s">
        <v>107</v>
      </c>
      <c r="F38" s="211">
        <v>1682.42</v>
      </c>
      <c r="H38" s="32"/>
    </row>
    <row r="39" spans="2:8" s="1" customFormat="1" ht="22.5">
      <c r="B39" s="32"/>
      <c r="C39" s="210" t="s">
        <v>488</v>
      </c>
      <c r="D39" s="210" t="s">
        <v>489</v>
      </c>
      <c r="E39" s="17" t="s">
        <v>107</v>
      </c>
      <c r="F39" s="211">
        <v>1682.42</v>
      </c>
      <c r="H39" s="32"/>
    </row>
    <row r="40" spans="2:8" s="1" customFormat="1" ht="22.5">
      <c r="B40" s="32"/>
      <c r="C40" s="210" t="s">
        <v>493</v>
      </c>
      <c r="D40" s="210" t="s">
        <v>494</v>
      </c>
      <c r="E40" s="17" t="s">
        <v>107</v>
      </c>
      <c r="F40" s="211">
        <v>84.121</v>
      </c>
      <c r="H40" s="32"/>
    </row>
    <row r="41" spans="2:8" s="1" customFormat="1" ht="22.5">
      <c r="B41" s="32"/>
      <c r="C41" s="210" t="s">
        <v>499</v>
      </c>
      <c r="D41" s="210" t="s">
        <v>500</v>
      </c>
      <c r="E41" s="17" t="s">
        <v>107</v>
      </c>
      <c r="F41" s="211">
        <v>84.121</v>
      </c>
      <c r="H41" s="32"/>
    </row>
    <row r="42" spans="2:8" s="1" customFormat="1" ht="16.9" customHeight="1">
      <c r="B42" s="32"/>
      <c r="C42" s="210" t="s">
        <v>540</v>
      </c>
      <c r="D42" s="210" t="s">
        <v>541</v>
      </c>
      <c r="E42" s="17" t="s">
        <v>107</v>
      </c>
      <c r="F42" s="211">
        <v>3364.84</v>
      </c>
      <c r="H42" s="32"/>
    </row>
    <row r="43" spans="2:8" s="1" customFormat="1" ht="16.9" customHeight="1">
      <c r="B43" s="32"/>
      <c r="C43" s="210" t="s">
        <v>580</v>
      </c>
      <c r="D43" s="210" t="s">
        <v>581</v>
      </c>
      <c r="E43" s="17" t="s">
        <v>107</v>
      </c>
      <c r="F43" s="211">
        <v>1869.93</v>
      </c>
      <c r="H43" s="32"/>
    </row>
    <row r="44" spans="2:8" s="1" customFormat="1" ht="16.9" customHeight="1">
      <c r="B44" s="32"/>
      <c r="C44" s="206" t="s">
        <v>109</v>
      </c>
      <c r="D44" s="207" t="s">
        <v>110</v>
      </c>
      <c r="E44" s="208" t="s">
        <v>107</v>
      </c>
      <c r="F44" s="209">
        <v>1514.178</v>
      </c>
      <c r="H44" s="32"/>
    </row>
    <row r="45" spans="2:8" s="1" customFormat="1" ht="16.9" customHeight="1">
      <c r="B45" s="32"/>
      <c r="C45" s="210" t="s">
        <v>1</v>
      </c>
      <c r="D45" s="210" t="s">
        <v>1</v>
      </c>
      <c r="E45" s="17" t="s">
        <v>1</v>
      </c>
      <c r="F45" s="211">
        <v>0</v>
      </c>
      <c r="H45" s="32"/>
    </row>
    <row r="46" spans="2:8" s="1" customFormat="1" ht="16.9" customHeight="1">
      <c r="B46" s="32"/>
      <c r="C46" s="210" t="s">
        <v>1</v>
      </c>
      <c r="D46" s="210" t="s">
        <v>485</v>
      </c>
      <c r="E46" s="17" t="s">
        <v>1</v>
      </c>
      <c r="F46" s="211">
        <v>0</v>
      </c>
      <c r="H46" s="32"/>
    </row>
    <row r="47" spans="2:8" s="1" customFormat="1" ht="16.9" customHeight="1">
      <c r="B47" s="32"/>
      <c r="C47" s="210" t="s">
        <v>1</v>
      </c>
      <c r="D47" s="210" t="s">
        <v>486</v>
      </c>
      <c r="E47" s="17" t="s">
        <v>1</v>
      </c>
      <c r="F47" s="211">
        <v>1514.178</v>
      </c>
      <c r="H47" s="32"/>
    </row>
    <row r="48" spans="2:8" s="1" customFormat="1" ht="16.9" customHeight="1">
      <c r="B48" s="32"/>
      <c r="C48" s="210" t="s">
        <v>109</v>
      </c>
      <c r="D48" s="210" t="s">
        <v>333</v>
      </c>
      <c r="E48" s="17" t="s">
        <v>1</v>
      </c>
      <c r="F48" s="211">
        <v>1514.178</v>
      </c>
      <c r="H48" s="32"/>
    </row>
    <row r="49" spans="2:8" s="1" customFormat="1" ht="16.9" customHeight="1">
      <c r="B49" s="32"/>
      <c r="C49" s="212" t="s">
        <v>2421</v>
      </c>
      <c r="H49" s="32"/>
    </row>
    <row r="50" spans="2:8" s="1" customFormat="1" ht="22.5">
      <c r="B50" s="32"/>
      <c r="C50" s="210" t="s">
        <v>459</v>
      </c>
      <c r="D50" s="210" t="s">
        <v>460</v>
      </c>
      <c r="E50" s="17" t="s">
        <v>107</v>
      </c>
      <c r="F50" s="211">
        <v>1514.178</v>
      </c>
      <c r="H50" s="32"/>
    </row>
    <row r="51" spans="2:8" s="1" customFormat="1" ht="22.5">
      <c r="B51" s="32"/>
      <c r="C51" s="210" t="s">
        <v>524</v>
      </c>
      <c r="D51" s="210" t="s">
        <v>525</v>
      </c>
      <c r="E51" s="17" t="s">
        <v>107</v>
      </c>
      <c r="F51" s="211">
        <v>3574.475</v>
      </c>
      <c r="H51" s="32"/>
    </row>
    <row r="52" spans="2:8" s="1" customFormat="1" ht="22.5">
      <c r="B52" s="32"/>
      <c r="C52" s="210" t="s">
        <v>611</v>
      </c>
      <c r="D52" s="210" t="s">
        <v>612</v>
      </c>
      <c r="E52" s="17" t="s">
        <v>107</v>
      </c>
      <c r="F52" s="211">
        <v>951.122</v>
      </c>
      <c r="H52" s="32"/>
    </row>
    <row r="53" spans="2:8" s="1" customFormat="1" ht="16.9" customHeight="1">
      <c r="B53" s="32"/>
      <c r="C53" s="206" t="s">
        <v>113</v>
      </c>
      <c r="D53" s="207" t="s">
        <v>114</v>
      </c>
      <c r="E53" s="208" t="s">
        <v>107</v>
      </c>
      <c r="F53" s="209">
        <v>1682.42</v>
      </c>
      <c r="H53" s="32"/>
    </row>
    <row r="54" spans="2:8" s="1" customFormat="1" ht="16.9" customHeight="1">
      <c r="B54" s="32"/>
      <c r="C54" s="210" t="s">
        <v>1</v>
      </c>
      <c r="D54" s="210" t="s">
        <v>491</v>
      </c>
      <c r="E54" s="17" t="s">
        <v>1</v>
      </c>
      <c r="F54" s="211">
        <v>0</v>
      </c>
      <c r="H54" s="32"/>
    </row>
    <row r="55" spans="2:8" s="1" customFormat="1" ht="16.9" customHeight="1">
      <c r="B55" s="32"/>
      <c r="C55" s="210" t="s">
        <v>1</v>
      </c>
      <c r="D55" s="210" t="s">
        <v>457</v>
      </c>
      <c r="E55" s="17" t="s">
        <v>1</v>
      </c>
      <c r="F55" s="211">
        <v>1682.42</v>
      </c>
      <c r="H55" s="32"/>
    </row>
    <row r="56" spans="2:8" s="1" customFormat="1" ht="16.9" customHeight="1">
      <c r="B56" s="32"/>
      <c r="C56" s="210" t="s">
        <v>113</v>
      </c>
      <c r="D56" s="210" t="s">
        <v>334</v>
      </c>
      <c r="E56" s="17" t="s">
        <v>1</v>
      </c>
      <c r="F56" s="211">
        <v>1682.42</v>
      </c>
      <c r="H56" s="32"/>
    </row>
    <row r="57" spans="2:8" s="1" customFormat="1" ht="16.9" customHeight="1">
      <c r="B57" s="32"/>
      <c r="C57" s="212" t="s">
        <v>2421</v>
      </c>
      <c r="H57" s="32"/>
    </row>
    <row r="58" spans="2:8" s="1" customFormat="1" ht="22.5">
      <c r="B58" s="32"/>
      <c r="C58" s="210" t="s">
        <v>488</v>
      </c>
      <c r="D58" s="210" t="s">
        <v>489</v>
      </c>
      <c r="E58" s="17" t="s">
        <v>107</v>
      </c>
      <c r="F58" s="211">
        <v>1682.42</v>
      </c>
      <c r="H58" s="32"/>
    </row>
    <row r="59" spans="2:8" s="1" customFormat="1" ht="22.5">
      <c r="B59" s="32"/>
      <c r="C59" s="210" t="s">
        <v>531</v>
      </c>
      <c r="D59" s="210" t="s">
        <v>532</v>
      </c>
      <c r="E59" s="17" t="s">
        <v>107</v>
      </c>
      <c r="F59" s="211">
        <v>2515.552</v>
      </c>
      <c r="H59" s="32"/>
    </row>
    <row r="60" spans="2:8" s="1" customFormat="1" ht="22.5">
      <c r="B60" s="32"/>
      <c r="C60" s="210" t="s">
        <v>623</v>
      </c>
      <c r="D60" s="210" t="s">
        <v>624</v>
      </c>
      <c r="E60" s="17" t="s">
        <v>107</v>
      </c>
      <c r="F60" s="211">
        <v>831.576</v>
      </c>
      <c r="H60" s="32"/>
    </row>
    <row r="61" spans="2:8" s="1" customFormat="1" ht="16.9" customHeight="1">
      <c r="B61" s="32"/>
      <c r="C61" s="206" t="s">
        <v>116</v>
      </c>
      <c r="D61" s="207" t="s">
        <v>117</v>
      </c>
      <c r="E61" s="208" t="s">
        <v>107</v>
      </c>
      <c r="F61" s="209">
        <v>84.121</v>
      </c>
      <c r="H61" s="32"/>
    </row>
    <row r="62" spans="2:8" s="1" customFormat="1" ht="16.9" customHeight="1">
      <c r="B62" s="32"/>
      <c r="C62" s="210" t="s">
        <v>1</v>
      </c>
      <c r="D62" s="210" t="s">
        <v>496</v>
      </c>
      <c r="E62" s="17" t="s">
        <v>1</v>
      </c>
      <c r="F62" s="211">
        <v>0</v>
      </c>
      <c r="H62" s="32"/>
    </row>
    <row r="63" spans="2:8" s="1" customFormat="1" ht="16.9" customHeight="1">
      <c r="B63" s="32"/>
      <c r="C63" s="210" t="s">
        <v>1</v>
      </c>
      <c r="D63" s="210" t="s">
        <v>497</v>
      </c>
      <c r="E63" s="17" t="s">
        <v>1</v>
      </c>
      <c r="F63" s="211">
        <v>84.121</v>
      </c>
      <c r="H63" s="32"/>
    </row>
    <row r="64" spans="2:8" s="1" customFormat="1" ht="16.9" customHeight="1">
      <c r="B64" s="32"/>
      <c r="C64" s="210" t="s">
        <v>116</v>
      </c>
      <c r="D64" s="210" t="s">
        <v>334</v>
      </c>
      <c r="E64" s="17" t="s">
        <v>1</v>
      </c>
      <c r="F64" s="211">
        <v>84.121</v>
      </c>
      <c r="H64" s="32"/>
    </row>
    <row r="65" spans="2:8" s="1" customFormat="1" ht="16.9" customHeight="1">
      <c r="B65" s="32"/>
      <c r="C65" s="212" t="s">
        <v>2421</v>
      </c>
      <c r="H65" s="32"/>
    </row>
    <row r="66" spans="2:8" s="1" customFormat="1" ht="22.5">
      <c r="B66" s="32"/>
      <c r="C66" s="210" t="s">
        <v>493</v>
      </c>
      <c r="D66" s="210" t="s">
        <v>494</v>
      </c>
      <c r="E66" s="17" t="s">
        <v>107</v>
      </c>
      <c r="F66" s="211">
        <v>84.121</v>
      </c>
      <c r="H66" s="32"/>
    </row>
    <row r="67" spans="2:8" s="1" customFormat="1" ht="22.5">
      <c r="B67" s="32"/>
      <c r="C67" s="210" t="s">
        <v>531</v>
      </c>
      <c r="D67" s="210" t="s">
        <v>532</v>
      </c>
      <c r="E67" s="17" t="s">
        <v>107</v>
      </c>
      <c r="F67" s="211">
        <v>2515.552</v>
      </c>
      <c r="H67" s="32"/>
    </row>
    <row r="68" spans="2:8" s="1" customFormat="1" ht="22.5">
      <c r="B68" s="32"/>
      <c r="C68" s="210" t="s">
        <v>623</v>
      </c>
      <c r="D68" s="210" t="s">
        <v>624</v>
      </c>
      <c r="E68" s="17" t="s">
        <v>107</v>
      </c>
      <c r="F68" s="211">
        <v>831.576</v>
      </c>
      <c r="H68" s="32"/>
    </row>
    <row r="69" spans="2:8" s="1" customFormat="1" ht="16.9" customHeight="1">
      <c r="B69" s="32"/>
      <c r="C69" s="206" t="s">
        <v>119</v>
      </c>
      <c r="D69" s="207" t="s">
        <v>120</v>
      </c>
      <c r="E69" s="208" t="s">
        <v>107</v>
      </c>
      <c r="F69" s="209">
        <v>84.121</v>
      </c>
      <c r="H69" s="32"/>
    </row>
    <row r="70" spans="2:8" s="1" customFormat="1" ht="16.9" customHeight="1">
      <c r="B70" s="32"/>
      <c r="C70" s="210" t="s">
        <v>1</v>
      </c>
      <c r="D70" s="210" t="s">
        <v>502</v>
      </c>
      <c r="E70" s="17" t="s">
        <v>1</v>
      </c>
      <c r="F70" s="211">
        <v>0</v>
      </c>
      <c r="H70" s="32"/>
    </row>
    <row r="71" spans="2:8" s="1" customFormat="1" ht="16.9" customHeight="1">
      <c r="B71" s="32"/>
      <c r="C71" s="210" t="s">
        <v>1</v>
      </c>
      <c r="D71" s="210" t="s">
        <v>497</v>
      </c>
      <c r="E71" s="17" t="s">
        <v>1</v>
      </c>
      <c r="F71" s="211">
        <v>84.121</v>
      </c>
      <c r="H71" s="32"/>
    </row>
    <row r="72" spans="2:8" s="1" customFormat="1" ht="16.9" customHeight="1">
      <c r="B72" s="32"/>
      <c r="C72" s="210" t="s">
        <v>119</v>
      </c>
      <c r="D72" s="210" t="s">
        <v>334</v>
      </c>
      <c r="E72" s="17" t="s">
        <v>1</v>
      </c>
      <c r="F72" s="211">
        <v>84.121</v>
      </c>
      <c r="H72" s="32"/>
    </row>
    <row r="73" spans="2:8" s="1" customFormat="1" ht="16.9" customHeight="1">
      <c r="B73" s="32"/>
      <c r="C73" s="212" t="s">
        <v>2421</v>
      </c>
      <c r="H73" s="32"/>
    </row>
    <row r="74" spans="2:8" s="1" customFormat="1" ht="22.5">
      <c r="B74" s="32"/>
      <c r="C74" s="210" t="s">
        <v>499</v>
      </c>
      <c r="D74" s="210" t="s">
        <v>500</v>
      </c>
      <c r="E74" s="17" t="s">
        <v>107</v>
      </c>
      <c r="F74" s="211">
        <v>84.121</v>
      </c>
      <c r="H74" s="32"/>
    </row>
    <row r="75" spans="2:8" s="1" customFormat="1" ht="22.5">
      <c r="B75" s="32"/>
      <c r="C75" s="210" t="s">
        <v>536</v>
      </c>
      <c r="D75" s="210" t="s">
        <v>537</v>
      </c>
      <c r="E75" s="17" t="s">
        <v>107</v>
      </c>
      <c r="F75" s="211">
        <v>84.121</v>
      </c>
      <c r="H75" s="32"/>
    </row>
    <row r="76" spans="2:8" s="1" customFormat="1" ht="22.5">
      <c r="B76" s="32"/>
      <c r="C76" s="210" t="s">
        <v>631</v>
      </c>
      <c r="D76" s="210" t="s">
        <v>632</v>
      </c>
      <c r="E76" s="17" t="s">
        <v>107</v>
      </c>
      <c r="F76" s="211">
        <v>84.121</v>
      </c>
      <c r="H76" s="32"/>
    </row>
    <row r="77" spans="2:8" s="1" customFormat="1" ht="16.9" customHeight="1">
      <c r="B77" s="32"/>
      <c r="C77" s="206" t="s">
        <v>121</v>
      </c>
      <c r="D77" s="207" t="s">
        <v>122</v>
      </c>
      <c r="E77" s="208" t="s">
        <v>107</v>
      </c>
      <c r="F77" s="209">
        <v>155.069</v>
      </c>
      <c r="H77" s="32"/>
    </row>
    <row r="78" spans="2:8" s="1" customFormat="1" ht="16.9" customHeight="1">
      <c r="B78" s="32"/>
      <c r="C78" s="210" t="s">
        <v>1</v>
      </c>
      <c r="D78" s="210" t="s">
        <v>564</v>
      </c>
      <c r="E78" s="17" t="s">
        <v>1</v>
      </c>
      <c r="F78" s="211">
        <v>0</v>
      </c>
      <c r="H78" s="32"/>
    </row>
    <row r="79" spans="2:8" s="1" customFormat="1" ht="16.9" customHeight="1">
      <c r="B79" s="32"/>
      <c r="C79" s="210" t="s">
        <v>1</v>
      </c>
      <c r="D79" s="210" t="s">
        <v>675</v>
      </c>
      <c r="E79" s="17" t="s">
        <v>1</v>
      </c>
      <c r="F79" s="211">
        <v>149.573</v>
      </c>
      <c r="H79" s="32"/>
    </row>
    <row r="80" spans="2:8" s="1" customFormat="1" ht="16.9" customHeight="1">
      <c r="B80" s="32"/>
      <c r="C80" s="210" t="s">
        <v>1</v>
      </c>
      <c r="D80" s="210" t="s">
        <v>569</v>
      </c>
      <c r="E80" s="17" t="s">
        <v>1</v>
      </c>
      <c r="F80" s="211">
        <v>0</v>
      </c>
      <c r="H80" s="32"/>
    </row>
    <row r="81" spans="2:8" s="1" customFormat="1" ht="16.9" customHeight="1">
      <c r="B81" s="32"/>
      <c r="C81" s="210" t="s">
        <v>1</v>
      </c>
      <c r="D81" s="210" t="s">
        <v>676</v>
      </c>
      <c r="E81" s="17" t="s">
        <v>1</v>
      </c>
      <c r="F81" s="211">
        <v>4.512</v>
      </c>
      <c r="H81" s="32"/>
    </row>
    <row r="82" spans="2:8" s="1" customFormat="1" ht="16.9" customHeight="1">
      <c r="B82" s="32"/>
      <c r="C82" s="210" t="s">
        <v>1</v>
      </c>
      <c r="D82" s="210" t="s">
        <v>677</v>
      </c>
      <c r="E82" s="17" t="s">
        <v>1</v>
      </c>
      <c r="F82" s="211">
        <v>0.12</v>
      </c>
      <c r="H82" s="32"/>
    </row>
    <row r="83" spans="2:8" s="1" customFormat="1" ht="16.9" customHeight="1">
      <c r="B83" s="32"/>
      <c r="C83" s="210" t="s">
        <v>1</v>
      </c>
      <c r="D83" s="210" t="s">
        <v>678</v>
      </c>
      <c r="E83" s="17" t="s">
        <v>1</v>
      </c>
      <c r="F83" s="211">
        <v>0.864</v>
      </c>
      <c r="H83" s="32"/>
    </row>
    <row r="84" spans="2:8" s="1" customFormat="1" ht="16.9" customHeight="1">
      <c r="B84" s="32"/>
      <c r="C84" s="210" t="s">
        <v>121</v>
      </c>
      <c r="D84" s="210" t="s">
        <v>334</v>
      </c>
      <c r="E84" s="17" t="s">
        <v>1</v>
      </c>
      <c r="F84" s="211">
        <v>155.069</v>
      </c>
      <c r="H84" s="32"/>
    </row>
    <row r="85" spans="2:8" s="1" customFormat="1" ht="16.9" customHeight="1">
      <c r="B85" s="32"/>
      <c r="C85" s="212" t="s">
        <v>2421</v>
      </c>
      <c r="H85" s="32"/>
    </row>
    <row r="86" spans="2:8" s="1" customFormat="1" ht="16.9" customHeight="1">
      <c r="B86" s="32"/>
      <c r="C86" s="210" t="s">
        <v>672</v>
      </c>
      <c r="D86" s="210" t="s">
        <v>673</v>
      </c>
      <c r="E86" s="17" t="s">
        <v>107</v>
      </c>
      <c r="F86" s="211">
        <v>155.069</v>
      </c>
      <c r="H86" s="32"/>
    </row>
    <row r="87" spans="2:8" s="1" customFormat="1" ht="22.5">
      <c r="B87" s="32"/>
      <c r="C87" s="210" t="s">
        <v>524</v>
      </c>
      <c r="D87" s="210" t="s">
        <v>525</v>
      </c>
      <c r="E87" s="17" t="s">
        <v>107</v>
      </c>
      <c r="F87" s="211">
        <v>3574.475</v>
      </c>
      <c r="H87" s="32"/>
    </row>
    <row r="88" spans="2:8" s="1" customFormat="1" ht="16.9" customHeight="1">
      <c r="B88" s="32"/>
      <c r="C88" s="210" t="s">
        <v>546</v>
      </c>
      <c r="D88" s="210" t="s">
        <v>547</v>
      </c>
      <c r="E88" s="17" t="s">
        <v>107</v>
      </c>
      <c r="F88" s="211">
        <v>3197.373</v>
      </c>
      <c r="H88" s="32"/>
    </row>
    <row r="89" spans="2:8" s="1" customFormat="1" ht="16.9" customHeight="1">
      <c r="B89" s="32"/>
      <c r="C89" s="210" t="s">
        <v>580</v>
      </c>
      <c r="D89" s="210" t="s">
        <v>581</v>
      </c>
      <c r="E89" s="17" t="s">
        <v>107</v>
      </c>
      <c r="F89" s="211">
        <v>1869.93</v>
      </c>
      <c r="H89" s="32"/>
    </row>
    <row r="90" spans="2:8" s="1" customFormat="1" ht="16.9" customHeight="1">
      <c r="B90" s="32"/>
      <c r="C90" s="206" t="s">
        <v>125</v>
      </c>
      <c r="D90" s="207" t="s">
        <v>126</v>
      </c>
      <c r="E90" s="208" t="s">
        <v>107</v>
      </c>
      <c r="F90" s="209">
        <v>1.75</v>
      </c>
      <c r="H90" s="32"/>
    </row>
    <row r="91" spans="2:8" s="1" customFormat="1" ht="16.9" customHeight="1">
      <c r="B91" s="32"/>
      <c r="C91" s="210" t="s">
        <v>1</v>
      </c>
      <c r="D91" s="210" t="s">
        <v>653</v>
      </c>
      <c r="E91" s="17" t="s">
        <v>1</v>
      </c>
      <c r="F91" s="211">
        <v>0</v>
      </c>
      <c r="H91" s="32"/>
    </row>
    <row r="92" spans="2:8" s="1" customFormat="1" ht="16.9" customHeight="1">
      <c r="B92" s="32"/>
      <c r="C92" s="210" t="s">
        <v>1</v>
      </c>
      <c r="D92" s="210" t="s">
        <v>331</v>
      </c>
      <c r="E92" s="17" t="s">
        <v>1</v>
      </c>
      <c r="F92" s="211">
        <v>0</v>
      </c>
      <c r="H92" s="32"/>
    </row>
    <row r="93" spans="2:8" s="1" customFormat="1" ht="16.9" customHeight="1">
      <c r="B93" s="32"/>
      <c r="C93" s="210" t="s">
        <v>1</v>
      </c>
      <c r="D93" s="210" t="s">
        <v>654</v>
      </c>
      <c r="E93" s="17" t="s">
        <v>1</v>
      </c>
      <c r="F93" s="211">
        <v>1.75</v>
      </c>
      <c r="H93" s="32"/>
    </row>
    <row r="94" spans="2:8" s="1" customFormat="1" ht="16.9" customHeight="1">
      <c r="B94" s="32"/>
      <c r="C94" s="210" t="s">
        <v>125</v>
      </c>
      <c r="D94" s="210" t="s">
        <v>334</v>
      </c>
      <c r="E94" s="17" t="s">
        <v>1</v>
      </c>
      <c r="F94" s="211">
        <v>1.75</v>
      </c>
      <c r="H94" s="32"/>
    </row>
    <row r="95" spans="2:8" s="1" customFormat="1" ht="16.9" customHeight="1">
      <c r="B95" s="32"/>
      <c r="C95" s="212" t="s">
        <v>2421</v>
      </c>
      <c r="H95" s="32"/>
    </row>
    <row r="96" spans="2:8" s="1" customFormat="1" ht="16.9" customHeight="1">
      <c r="B96" s="32"/>
      <c r="C96" s="210" t="s">
        <v>650</v>
      </c>
      <c r="D96" s="210" t="s">
        <v>651</v>
      </c>
      <c r="E96" s="17" t="s">
        <v>107</v>
      </c>
      <c r="F96" s="211">
        <v>1.75</v>
      </c>
      <c r="H96" s="32"/>
    </row>
    <row r="97" spans="2:8" s="1" customFormat="1" ht="22.5">
      <c r="B97" s="32"/>
      <c r="C97" s="210" t="s">
        <v>524</v>
      </c>
      <c r="D97" s="210" t="s">
        <v>525</v>
      </c>
      <c r="E97" s="17" t="s">
        <v>107</v>
      </c>
      <c r="F97" s="211">
        <v>3574.475</v>
      </c>
      <c r="H97" s="32"/>
    </row>
    <row r="98" spans="2:8" s="1" customFormat="1" ht="16.9" customHeight="1">
      <c r="B98" s="32"/>
      <c r="C98" s="210" t="s">
        <v>546</v>
      </c>
      <c r="D98" s="210" t="s">
        <v>547</v>
      </c>
      <c r="E98" s="17" t="s">
        <v>107</v>
      </c>
      <c r="F98" s="211">
        <v>3197.373</v>
      </c>
      <c r="H98" s="32"/>
    </row>
    <row r="99" spans="2:8" s="1" customFormat="1" ht="16.9" customHeight="1">
      <c r="B99" s="32"/>
      <c r="C99" s="210" t="s">
        <v>580</v>
      </c>
      <c r="D99" s="210" t="s">
        <v>581</v>
      </c>
      <c r="E99" s="17" t="s">
        <v>107</v>
      </c>
      <c r="F99" s="211">
        <v>1869.93</v>
      </c>
      <c r="H99" s="32"/>
    </row>
    <row r="100" spans="2:8" s="1" customFormat="1" ht="16.9" customHeight="1">
      <c r="B100" s="32"/>
      <c r="C100" s="206" t="s">
        <v>129</v>
      </c>
      <c r="D100" s="207" t="s">
        <v>130</v>
      </c>
      <c r="E100" s="208" t="s">
        <v>107</v>
      </c>
      <c r="F100" s="209">
        <v>782.558</v>
      </c>
      <c r="H100" s="32"/>
    </row>
    <row r="101" spans="2:8" s="1" customFormat="1" ht="16.9" customHeight="1">
      <c r="B101" s="32"/>
      <c r="C101" s="210" t="s">
        <v>1</v>
      </c>
      <c r="D101" s="210" t="s">
        <v>564</v>
      </c>
      <c r="E101" s="17" t="s">
        <v>1</v>
      </c>
      <c r="F101" s="211">
        <v>0</v>
      </c>
      <c r="H101" s="32"/>
    </row>
    <row r="102" spans="2:8" s="1" customFormat="1" ht="16.9" customHeight="1">
      <c r="B102" s="32"/>
      <c r="C102" s="210" t="s">
        <v>1</v>
      </c>
      <c r="D102" s="210" t="s">
        <v>565</v>
      </c>
      <c r="E102" s="17" t="s">
        <v>1</v>
      </c>
      <c r="F102" s="211">
        <v>0</v>
      </c>
      <c r="H102" s="32"/>
    </row>
    <row r="103" spans="2:8" s="1" customFormat="1" ht="16.9" customHeight="1">
      <c r="B103" s="32"/>
      <c r="C103" s="210" t="s">
        <v>1</v>
      </c>
      <c r="D103" s="210" t="s">
        <v>566</v>
      </c>
      <c r="E103" s="17" t="s">
        <v>1</v>
      </c>
      <c r="F103" s="211">
        <v>1.939</v>
      </c>
      <c r="H103" s="32"/>
    </row>
    <row r="104" spans="2:8" s="1" customFormat="1" ht="16.9" customHeight="1">
      <c r="B104" s="32"/>
      <c r="C104" s="210" t="s">
        <v>1</v>
      </c>
      <c r="D104" s="210" t="s">
        <v>567</v>
      </c>
      <c r="E104" s="17" t="s">
        <v>1</v>
      </c>
      <c r="F104" s="211">
        <v>0</v>
      </c>
      <c r="H104" s="32"/>
    </row>
    <row r="105" spans="2:8" s="1" customFormat="1" ht="16.9" customHeight="1">
      <c r="B105" s="32"/>
      <c r="C105" s="210" t="s">
        <v>1</v>
      </c>
      <c r="D105" s="210" t="s">
        <v>568</v>
      </c>
      <c r="E105" s="17" t="s">
        <v>1</v>
      </c>
      <c r="F105" s="211">
        <v>759.383</v>
      </c>
      <c r="H105" s="32"/>
    </row>
    <row r="106" spans="2:8" s="1" customFormat="1" ht="16.9" customHeight="1">
      <c r="B106" s="32"/>
      <c r="C106" s="210" t="s">
        <v>1</v>
      </c>
      <c r="D106" s="210" t="s">
        <v>569</v>
      </c>
      <c r="E106" s="17" t="s">
        <v>1</v>
      </c>
      <c r="F106" s="211">
        <v>0</v>
      </c>
      <c r="H106" s="32"/>
    </row>
    <row r="107" spans="2:8" s="1" customFormat="1" ht="16.9" customHeight="1">
      <c r="B107" s="32"/>
      <c r="C107" s="210" t="s">
        <v>1</v>
      </c>
      <c r="D107" s="210" t="s">
        <v>570</v>
      </c>
      <c r="E107" s="17" t="s">
        <v>1</v>
      </c>
      <c r="F107" s="211">
        <v>17.605</v>
      </c>
      <c r="H107" s="32"/>
    </row>
    <row r="108" spans="2:8" s="1" customFormat="1" ht="16.9" customHeight="1">
      <c r="B108" s="32"/>
      <c r="C108" s="210" t="s">
        <v>1</v>
      </c>
      <c r="D108" s="210" t="s">
        <v>571</v>
      </c>
      <c r="E108" s="17" t="s">
        <v>1</v>
      </c>
      <c r="F108" s="211">
        <v>0.635</v>
      </c>
      <c r="H108" s="32"/>
    </row>
    <row r="109" spans="2:8" s="1" customFormat="1" ht="16.9" customHeight="1">
      <c r="B109" s="32"/>
      <c r="C109" s="210" t="s">
        <v>1</v>
      </c>
      <c r="D109" s="210" t="s">
        <v>572</v>
      </c>
      <c r="E109" s="17" t="s">
        <v>1</v>
      </c>
      <c r="F109" s="211">
        <v>2.996</v>
      </c>
      <c r="H109" s="32"/>
    </row>
    <row r="110" spans="2:8" s="1" customFormat="1" ht="16.9" customHeight="1">
      <c r="B110" s="32"/>
      <c r="C110" s="210" t="s">
        <v>129</v>
      </c>
      <c r="D110" s="210" t="s">
        <v>334</v>
      </c>
      <c r="E110" s="17" t="s">
        <v>1</v>
      </c>
      <c r="F110" s="211">
        <v>782.558</v>
      </c>
      <c r="H110" s="32"/>
    </row>
    <row r="111" spans="2:8" s="1" customFormat="1" ht="16.9" customHeight="1">
      <c r="B111" s="32"/>
      <c r="C111" s="212" t="s">
        <v>2421</v>
      </c>
      <c r="H111" s="32"/>
    </row>
    <row r="112" spans="2:8" s="1" customFormat="1" ht="16.9" customHeight="1">
      <c r="B112" s="32"/>
      <c r="C112" s="210" t="s">
        <v>561</v>
      </c>
      <c r="D112" s="210" t="s">
        <v>562</v>
      </c>
      <c r="E112" s="17" t="s">
        <v>107</v>
      </c>
      <c r="F112" s="211">
        <v>782.558</v>
      </c>
      <c r="H112" s="32"/>
    </row>
    <row r="113" spans="2:8" s="1" customFormat="1" ht="22.5">
      <c r="B113" s="32"/>
      <c r="C113" s="210" t="s">
        <v>524</v>
      </c>
      <c r="D113" s="210" t="s">
        <v>525</v>
      </c>
      <c r="E113" s="17" t="s">
        <v>107</v>
      </c>
      <c r="F113" s="211">
        <v>3574.475</v>
      </c>
      <c r="H113" s="32"/>
    </row>
    <row r="114" spans="2:8" s="1" customFormat="1" ht="16.9" customHeight="1">
      <c r="B114" s="32"/>
      <c r="C114" s="210" t="s">
        <v>546</v>
      </c>
      <c r="D114" s="210" t="s">
        <v>547</v>
      </c>
      <c r="E114" s="17" t="s">
        <v>107</v>
      </c>
      <c r="F114" s="211">
        <v>3197.373</v>
      </c>
      <c r="H114" s="32"/>
    </row>
    <row r="115" spans="2:8" s="1" customFormat="1" ht="16.9" customHeight="1">
      <c r="B115" s="32"/>
      <c r="C115" s="210" t="s">
        <v>580</v>
      </c>
      <c r="D115" s="210" t="s">
        <v>581</v>
      </c>
      <c r="E115" s="17" t="s">
        <v>107</v>
      </c>
      <c r="F115" s="211">
        <v>1869.93</v>
      </c>
      <c r="H115" s="32"/>
    </row>
    <row r="116" spans="2:8" s="1" customFormat="1" ht="16.9" customHeight="1">
      <c r="B116" s="32"/>
      <c r="C116" s="210" t="s">
        <v>575</v>
      </c>
      <c r="D116" s="210" t="s">
        <v>576</v>
      </c>
      <c r="E116" s="17" t="s">
        <v>236</v>
      </c>
      <c r="F116" s="211">
        <v>1486.86</v>
      </c>
      <c r="H116" s="32"/>
    </row>
    <row r="117" spans="2:8" s="1" customFormat="1" ht="16.9" customHeight="1">
      <c r="B117" s="32"/>
      <c r="C117" s="206" t="s">
        <v>132</v>
      </c>
      <c r="D117" s="207" t="s">
        <v>133</v>
      </c>
      <c r="E117" s="208" t="s">
        <v>107</v>
      </c>
      <c r="F117" s="209">
        <v>1869.93</v>
      </c>
      <c r="H117" s="32"/>
    </row>
    <row r="118" spans="2:8" s="1" customFormat="1" ht="16.9" customHeight="1">
      <c r="B118" s="32"/>
      <c r="C118" s="210" t="s">
        <v>1</v>
      </c>
      <c r="D118" s="210" t="s">
        <v>583</v>
      </c>
      <c r="E118" s="17" t="s">
        <v>1</v>
      </c>
      <c r="F118" s="211">
        <v>0</v>
      </c>
      <c r="H118" s="32"/>
    </row>
    <row r="119" spans="2:8" s="1" customFormat="1" ht="16.9" customHeight="1">
      <c r="B119" s="32"/>
      <c r="C119" s="210" t="s">
        <v>1</v>
      </c>
      <c r="D119" s="210" t="s">
        <v>105</v>
      </c>
      <c r="E119" s="17" t="s">
        <v>1</v>
      </c>
      <c r="F119" s="211">
        <v>3364.84</v>
      </c>
      <c r="H119" s="32"/>
    </row>
    <row r="120" spans="2:8" s="1" customFormat="1" ht="16.9" customHeight="1">
      <c r="B120" s="32"/>
      <c r="C120" s="210" t="s">
        <v>1</v>
      </c>
      <c r="D120" s="210" t="s">
        <v>584</v>
      </c>
      <c r="E120" s="17" t="s">
        <v>1</v>
      </c>
      <c r="F120" s="211">
        <v>0</v>
      </c>
      <c r="H120" s="32"/>
    </row>
    <row r="121" spans="2:8" s="1" customFormat="1" ht="16.9" customHeight="1">
      <c r="B121" s="32"/>
      <c r="C121" s="210" t="s">
        <v>1</v>
      </c>
      <c r="D121" s="210" t="s">
        <v>585</v>
      </c>
      <c r="E121" s="17" t="s">
        <v>1</v>
      </c>
      <c r="F121" s="211">
        <v>-156.819</v>
      </c>
      <c r="H121" s="32"/>
    </row>
    <row r="122" spans="2:8" s="1" customFormat="1" ht="16.9" customHeight="1">
      <c r="B122" s="32"/>
      <c r="C122" s="210" t="s">
        <v>1</v>
      </c>
      <c r="D122" s="210" t="s">
        <v>586</v>
      </c>
      <c r="E122" s="17" t="s">
        <v>1</v>
      </c>
      <c r="F122" s="211">
        <v>0</v>
      </c>
      <c r="H122" s="32"/>
    </row>
    <row r="123" spans="2:8" s="1" customFormat="1" ht="16.9" customHeight="1">
      <c r="B123" s="32"/>
      <c r="C123" s="210" t="s">
        <v>1</v>
      </c>
      <c r="D123" s="210" t="s">
        <v>587</v>
      </c>
      <c r="E123" s="17" t="s">
        <v>1</v>
      </c>
      <c r="F123" s="211">
        <v>-27.947</v>
      </c>
      <c r="H123" s="32"/>
    </row>
    <row r="124" spans="2:8" s="1" customFormat="1" ht="16.9" customHeight="1">
      <c r="B124" s="32"/>
      <c r="C124" s="210" t="s">
        <v>1</v>
      </c>
      <c r="D124" s="210" t="s">
        <v>588</v>
      </c>
      <c r="E124" s="17" t="s">
        <v>1</v>
      </c>
      <c r="F124" s="211">
        <v>0</v>
      </c>
      <c r="H124" s="32"/>
    </row>
    <row r="125" spans="2:8" s="1" customFormat="1" ht="16.9" customHeight="1">
      <c r="B125" s="32"/>
      <c r="C125" s="210" t="s">
        <v>1</v>
      </c>
      <c r="D125" s="210" t="s">
        <v>589</v>
      </c>
      <c r="E125" s="17" t="s">
        <v>1</v>
      </c>
      <c r="F125" s="211">
        <v>-8.775</v>
      </c>
      <c r="H125" s="32"/>
    </row>
    <row r="126" spans="2:8" s="1" customFormat="1" ht="16.9" customHeight="1">
      <c r="B126" s="32"/>
      <c r="C126" s="210" t="s">
        <v>1</v>
      </c>
      <c r="D126" s="210" t="s">
        <v>590</v>
      </c>
      <c r="E126" s="17" t="s">
        <v>1</v>
      </c>
      <c r="F126" s="211">
        <v>0</v>
      </c>
      <c r="H126" s="32"/>
    </row>
    <row r="127" spans="2:8" s="1" customFormat="1" ht="16.9" customHeight="1">
      <c r="B127" s="32"/>
      <c r="C127" s="210" t="s">
        <v>1</v>
      </c>
      <c r="D127" s="210" t="s">
        <v>591</v>
      </c>
      <c r="E127" s="17" t="s">
        <v>1</v>
      </c>
      <c r="F127" s="211">
        <v>-782.558</v>
      </c>
      <c r="H127" s="32"/>
    </row>
    <row r="128" spans="2:8" s="1" customFormat="1" ht="16.9" customHeight="1">
      <c r="B128" s="32"/>
      <c r="C128" s="210" t="s">
        <v>1</v>
      </c>
      <c r="D128" s="210" t="s">
        <v>592</v>
      </c>
      <c r="E128" s="17" t="s">
        <v>1</v>
      </c>
      <c r="F128" s="211">
        <v>0</v>
      </c>
      <c r="H128" s="32"/>
    </row>
    <row r="129" spans="2:8" s="1" customFormat="1" ht="16.9" customHeight="1">
      <c r="B129" s="32"/>
      <c r="C129" s="210" t="s">
        <v>1</v>
      </c>
      <c r="D129" s="210" t="s">
        <v>593</v>
      </c>
      <c r="E129" s="17" t="s">
        <v>1</v>
      </c>
      <c r="F129" s="211">
        <v>-0.107</v>
      </c>
      <c r="H129" s="32"/>
    </row>
    <row r="130" spans="2:8" s="1" customFormat="1" ht="16.9" customHeight="1">
      <c r="B130" s="32"/>
      <c r="C130" s="210" t="s">
        <v>1</v>
      </c>
      <c r="D130" s="210" t="s">
        <v>594</v>
      </c>
      <c r="E130" s="17" t="s">
        <v>1</v>
      </c>
      <c r="F130" s="211">
        <v>-61.017</v>
      </c>
      <c r="H130" s="32"/>
    </row>
    <row r="131" spans="2:8" s="1" customFormat="1" ht="16.9" customHeight="1">
      <c r="B131" s="32"/>
      <c r="C131" s="210" t="s">
        <v>1</v>
      </c>
      <c r="D131" s="210" t="s">
        <v>595</v>
      </c>
      <c r="E131" s="17" t="s">
        <v>1</v>
      </c>
      <c r="F131" s="211">
        <v>0</v>
      </c>
      <c r="H131" s="32"/>
    </row>
    <row r="132" spans="2:8" s="1" customFormat="1" ht="16.9" customHeight="1">
      <c r="B132" s="32"/>
      <c r="C132" s="210" t="s">
        <v>1</v>
      </c>
      <c r="D132" s="210" t="s">
        <v>596</v>
      </c>
      <c r="E132" s="17" t="s">
        <v>1</v>
      </c>
      <c r="F132" s="211">
        <v>-116.331</v>
      </c>
      <c r="H132" s="32"/>
    </row>
    <row r="133" spans="2:8" s="1" customFormat="1" ht="16.9" customHeight="1">
      <c r="B133" s="32"/>
      <c r="C133" s="210" t="s">
        <v>1</v>
      </c>
      <c r="D133" s="210" t="s">
        <v>597</v>
      </c>
      <c r="E133" s="17" t="s">
        <v>1</v>
      </c>
      <c r="F133" s="211">
        <v>0</v>
      </c>
      <c r="H133" s="32"/>
    </row>
    <row r="134" spans="2:8" s="1" customFormat="1" ht="16.9" customHeight="1">
      <c r="B134" s="32"/>
      <c r="C134" s="210" t="s">
        <v>1</v>
      </c>
      <c r="D134" s="210" t="s">
        <v>598</v>
      </c>
      <c r="E134" s="17" t="s">
        <v>1</v>
      </c>
      <c r="F134" s="211">
        <v>-109.385</v>
      </c>
      <c r="H134" s="32"/>
    </row>
    <row r="135" spans="2:8" s="1" customFormat="1" ht="16.9" customHeight="1">
      <c r="B135" s="32"/>
      <c r="C135" s="210" t="s">
        <v>1</v>
      </c>
      <c r="D135" s="210" t="s">
        <v>599</v>
      </c>
      <c r="E135" s="17" t="s">
        <v>1</v>
      </c>
      <c r="F135" s="211">
        <v>-203.218</v>
      </c>
      <c r="H135" s="32"/>
    </row>
    <row r="136" spans="2:8" s="1" customFormat="1" ht="16.9" customHeight="1">
      <c r="B136" s="32"/>
      <c r="C136" s="210" t="s">
        <v>1</v>
      </c>
      <c r="D136" s="210" t="s">
        <v>600</v>
      </c>
      <c r="E136" s="17" t="s">
        <v>1</v>
      </c>
      <c r="F136" s="211">
        <v>-28.753</v>
      </c>
      <c r="H136" s="32"/>
    </row>
    <row r="137" spans="2:8" s="1" customFormat="1" ht="16.9" customHeight="1">
      <c r="B137" s="32"/>
      <c r="C137" s="210" t="s">
        <v>132</v>
      </c>
      <c r="D137" s="210" t="s">
        <v>334</v>
      </c>
      <c r="E137" s="17" t="s">
        <v>1</v>
      </c>
      <c r="F137" s="211">
        <v>1869.93</v>
      </c>
      <c r="H137" s="32"/>
    </row>
    <row r="138" spans="2:8" s="1" customFormat="1" ht="16.9" customHeight="1">
      <c r="B138" s="32"/>
      <c r="C138" s="212" t="s">
        <v>2421</v>
      </c>
      <c r="H138" s="32"/>
    </row>
    <row r="139" spans="2:8" s="1" customFormat="1" ht="16.9" customHeight="1">
      <c r="B139" s="32"/>
      <c r="C139" s="210" t="s">
        <v>580</v>
      </c>
      <c r="D139" s="210" t="s">
        <v>581</v>
      </c>
      <c r="E139" s="17" t="s">
        <v>107</v>
      </c>
      <c r="F139" s="211">
        <v>1869.93</v>
      </c>
      <c r="H139" s="32"/>
    </row>
    <row r="140" spans="2:8" s="1" customFormat="1" ht="22.5">
      <c r="B140" s="32"/>
      <c r="C140" s="210" t="s">
        <v>524</v>
      </c>
      <c r="D140" s="210" t="s">
        <v>525</v>
      </c>
      <c r="E140" s="17" t="s">
        <v>107</v>
      </c>
      <c r="F140" s="211">
        <v>3574.475</v>
      </c>
      <c r="H140" s="32"/>
    </row>
    <row r="141" spans="2:8" s="1" customFormat="1" ht="22.5">
      <c r="B141" s="32"/>
      <c r="C141" s="210" t="s">
        <v>531</v>
      </c>
      <c r="D141" s="210" t="s">
        <v>532</v>
      </c>
      <c r="E141" s="17" t="s">
        <v>107</v>
      </c>
      <c r="F141" s="211">
        <v>2515.552</v>
      </c>
      <c r="H141" s="32"/>
    </row>
    <row r="142" spans="2:8" s="1" customFormat="1" ht="22.5">
      <c r="B142" s="32"/>
      <c r="C142" s="210" t="s">
        <v>611</v>
      </c>
      <c r="D142" s="210" t="s">
        <v>612</v>
      </c>
      <c r="E142" s="17" t="s">
        <v>107</v>
      </c>
      <c r="F142" s="211">
        <v>951.122</v>
      </c>
      <c r="H142" s="32"/>
    </row>
    <row r="143" spans="2:8" s="1" customFormat="1" ht="22.5">
      <c r="B143" s="32"/>
      <c r="C143" s="210" t="s">
        <v>623</v>
      </c>
      <c r="D143" s="210" t="s">
        <v>624</v>
      </c>
      <c r="E143" s="17" t="s">
        <v>107</v>
      </c>
      <c r="F143" s="211">
        <v>831.576</v>
      </c>
      <c r="H143" s="32"/>
    </row>
    <row r="144" spans="2:8" s="1" customFormat="1" ht="16.9" customHeight="1">
      <c r="B144" s="32"/>
      <c r="C144" s="210" t="s">
        <v>546</v>
      </c>
      <c r="D144" s="210" t="s">
        <v>547</v>
      </c>
      <c r="E144" s="17" t="s">
        <v>107</v>
      </c>
      <c r="F144" s="211">
        <v>3197.373</v>
      </c>
      <c r="H144" s="32"/>
    </row>
    <row r="145" spans="2:8" s="1" customFormat="1" ht="16.9" customHeight="1">
      <c r="B145" s="32"/>
      <c r="C145" s="210" t="s">
        <v>554</v>
      </c>
      <c r="D145" s="210" t="s">
        <v>555</v>
      </c>
      <c r="E145" s="17" t="s">
        <v>107</v>
      </c>
      <c r="F145" s="211">
        <v>1766.541</v>
      </c>
      <c r="H145" s="32"/>
    </row>
    <row r="146" spans="2:8" s="1" customFormat="1" ht="16.9" customHeight="1">
      <c r="B146" s="32"/>
      <c r="C146" s="206" t="s">
        <v>135</v>
      </c>
      <c r="D146" s="207" t="s">
        <v>136</v>
      </c>
      <c r="E146" s="208" t="s">
        <v>107</v>
      </c>
      <c r="F146" s="209">
        <v>284.608</v>
      </c>
      <c r="H146" s="32"/>
    </row>
    <row r="147" spans="2:8" s="1" customFormat="1" ht="16.9" customHeight="1">
      <c r="B147" s="32"/>
      <c r="C147" s="210" t="s">
        <v>1</v>
      </c>
      <c r="D147" s="210" t="s">
        <v>604</v>
      </c>
      <c r="E147" s="17" t="s">
        <v>1</v>
      </c>
      <c r="F147" s="211">
        <v>0</v>
      </c>
      <c r="H147" s="32"/>
    </row>
    <row r="148" spans="2:8" s="1" customFormat="1" ht="16.9" customHeight="1">
      <c r="B148" s="32"/>
      <c r="C148" s="210" t="s">
        <v>1</v>
      </c>
      <c r="D148" s="210" t="s">
        <v>605</v>
      </c>
      <c r="E148" s="17" t="s">
        <v>1</v>
      </c>
      <c r="F148" s="211">
        <v>371.909</v>
      </c>
      <c r="H148" s="32"/>
    </row>
    <row r="149" spans="2:8" s="1" customFormat="1" ht="16.9" customHeight="1">
      <c r="B149" s="32"/>
      <c r="C149" s="210" t="s">
        <v>1</v>
      </c>
      <c r="D149" s="210" t="s">
        <v>606</v>
      </c>
      <c r="E149" s="17" t="s">
        <v>1</v>
      </c>
      <c r="F149" s="211">
        <v>0</v>
      </c>
      <c r="H149" s="32"/>
    </row>
    <row r="150" spans="2:8" s="1" customFormat="1" ht="16.9" customHeight="1">
      <c r="B150" s="32"/>
      <c r="C150" s="210" t="s">
        <v>1</v>
      </c>
      <c r="D150" s="210" t="s">
        <v>607</v>
      </c>
      <c r="E150" s="17" t="s">
        <v>1</v>
      </c>
      <c r="F150" s="211">
        <v>-87.301</v>
      </c>
      <c r="H150" s="32"/>
    </row>
    <row r="151" spans="2:8" s="1" customFormat="1" ht="16.9" customHeight="1">
      <c r="B151" s="32"/>
      <c r="C151" s="210" t="s">
        <v>135</v>
      </c>
      <c r="D151" s="210" t="s">
        <v>334</v>
      </c>
      <c r="E151" s="17" t="s">
        <v>1</v>
      </c>
      <c r="F151" s="211">
        <v>284.608</v>
      </c>
      <c r="H151" s="32"/>
    </row>
    <row r="152" spans="2:8" s="1" customFormat="1" ht="16.9" customHeight="1">
      <c r="B152" s="32"/>
      <c r="C152" s="212" t="s">
        <v>2421</v>
      </c>
      <c r="H152" s="32"/>
    </row>
    <row r="153" spans="2:8" s="1" customFormat="1" ht="16.9" customHeight="1">
      <c r="B153" s="32"/>
      <c r="C153" s="210" t="s">
        <v>601</v>
      </c>
      <c r="D153" s="210" t="s">
        <v>602</v>
      </c>
      <c r="E153" s="17" t="s">
        <v>236</v>
      </c>
      <c r="F153" s="211">
        <v>540.755</v>
      </c>
      <c r="H153" s="32"/>
    </row>
    <row r="154" spans="2:8" s="1" customFormat="1" ht="16.9" customHeight="1">
      <c r="B154" s="32"/>
      <c r="C154" s="206" t="s">
        <v>138</v>
      </c>
      <c r="D154" s="207" t="s">
        <v>139</v>
      </c>
      <c r="E154" s="208" t="s">
        <v>107</v>
      </c>
      <c r="F154" s="209">
        <v>-87.301</v>
      </c>
      <c r="H154" s="32"/>
    </row>
    <row r="155" spans="2:8" s="1" customFormat="1" ht="16.9" customHeight="1">
      <c r="B155" s="32"/>
      <c r="C155" s="210" t="s">
        <v>1</v>
      </c>
      <c r="D155" s="210" t="s">
        <v>606</v>
      </c>
      <c r="E155" s="17" t="s">
        <v>1</v>
      </c>
      <c r="F155" s="211">
        <v>0</v>
      </c>
      <c r="H155" s="32"/>
    </row>
    <row r="156" spans="2:8" s="1" customFormat="1" ht="16.9" customHeight="1">
      <c r="B156" s="32"/>
      <c r="C156" s="210" t="s">
        <v>1</v>
      </c>
      <c r="D156" s="210" t="s">
        <v>607</v>
      </c>
      <c r="E156" s="17" t="s">
        <v>1</v>
      </c>
      <c r="F156" s="211">
        <v>-87.301</v>
      </c>
      <c r="H156" s="32"/>
    </row>
    <row r="157" spans="2:8" s="1" customFormat="1" ht="16.9" customHeight="1">
      <c r="B157" s="32"/>
      <c r="C157" s="210" t="s">
        <v>138</v>
      </c>
      <c r="D157" s="210" t="s">
        <v>333</v>
      </c>
      <c r="E157" s="17" t="s">
        <v>1</v>
      </c>
      <c r="F157" s="211">
        <v>-87.301</v>
      </c>
      <c r="H157" s="32"/>
    </row>
    <row r="158" spans="2:8" s="1" customFormat="1" ht="16.9" customHeight="1">
      <c r="B158" s="32"/>
      <c r="C158" s="212" t="s">
        <v>2421</v>
      </c>
      <c r="H158" s="32"/>
    </row>
    <row r="159" spans="2:8" s="1" customFormat="1" ht="16.9" customHeight="1">
      <c r="B159" s="32"/>
      <c r="C159" s="210" t="s">
        <v>601</v>
      </c>
      <c r="D159" s="210" t="s">
        <v>602</v>
      </c>
      <c r="E159" s="17" t="s">
        <v>236</v>
      </c>
      <c r="F159" s="211">
        <v>540.755</v>
      </c>
      <c r="H159" s="32"/>
    </row>
    <row r="160" spans="2:8" s="1" customFormat="1" ht="16.9" customHeight="1">
      <c r="B160" s="32"/>
      <c r="C160" s="210" t="s">
        <v>939</v>
      </c>
      <c r="D160" s="210" t="s">
        <v>940</v>
      </c>
      <c r="E160" s="17" t="s">
        <v>236</v>
      </c>
      <c r="F160" s="211">
        <v>1252.531</v>
      </c>
      <c r="H160" s="32"/>
    </row>
    <row r="161" spans="2:8" s="1" customFormat="1" ht="16.9" customHeight="1">
      <c r="B161" s="32"/>
      <c r="C161" s="206" t="s">
        <v>141</v>
      </c>
      <c r="D161" s="207" t="s">
        <v>142</v>
      </c>
      <c r="E161" s="208" t="s">
        <v>107</v>
      </c>
      <c r="F161" s="209">
        <v>371.909</v>
      </c>
      <c r="H161" s="32"/>
    </row>
    <row r="162" spans="2:8" s="1" customFormat="1" ht="16.9" customHeight="1">
      <c r="B162" s="32"/>
      <c r="C162" s="210" t="s">
        <v>1</v>
      </c>
      <c r="D162" s="210" t="s">
        <v>604</v>
      </c>
      <c r="E162" s="17" t="s">
        <v>1</v>
      </c>
      <c r="F162" s="211">
        <v>0</v>
      </c>
      <c r="H162" s="32"/>
    </row>
    <row r="163" spans="2:8" s="1" customFormat="1" ht="16.9" customHeight="1">
      <c r="B163" s="32"/>
      <c r="C163" s="210" t="s">
        <v>1</v>
      </c>
      <c r="D163" s="210" t="s">
        <v>605</v>
      </c>
      <c r="E163" s="17" t="s">
        <v>1</v>
      </c>
      <c r="F163" s="211">
        <v>371.909</v>
      </c>
      <c r="H163" s="32"/>
    </row>
    <row r="164" spans="2:8" s="1" customFormat="1" ht="16.9" customHeight="1">
      <c r="B164" s="32"/>
      <c r="C164" s="210" t="s">
        <v>141</v>
      </c>
      <c r="D164" s="210" t="s">
        <v>333</v>
      </c>
      <c r="E164" s="17" t="s">
        <v>1</v>
      </c>
      <c r="F164" s="211">
        <v>371.909</v>
      </c>
      <c r="H164" s="32"/>
    </row>
    <row r="165" spans="2:8" s="1" customFormat="1" ht="16.9" customHeight="1">
      <c r="B165" s="32"/>
      <c r="C165" s="212" t="s">
        <v>2421</v>
      </c>
      <c r="H165" s="32"/>
    </row>
    <row r="166" spans="2:8" s="1" customFormat="1" ht="16.9" customHeight="1">
      <c r="B166" s="32"/>
      <c r="C166" s="210" t="s">
        <v>601</v>
      </c>
      <c r="D166" s="210" t="s">
        <v>602</v>
      </c>
      <c r="E166" s="17" t="s">
        <v>236</v>
      </c>
      <c r="F166" s="211">
        <v>540.755</v>
      </c>
      <c r="H166" s="32"/>
    </row>
    <row r="167" spans="2:8" s="1" customFormat="1" ht="22.5">
      <c r="B167" s="32"/>
      <c r="C167" s="210" t="s">
        <v>524</v>
      </c>
      <c r="D167" s="210" t="s">
        <v>525</v>
      </c>
      <c r="E167" s="17" t="s">
        <v>107</v>
      </c>
      <c r="F167" s="211">
        <v>3574.475</v>
      </c>
      <c r="H167" s="32"/>
    </row>
    <row r="168" spans="2:8" s="1" customFormat="1" ht="22.5">
      <c r="B168" s="32"/>
      <c r="C168" s="210" t="s">
        <v>531</v>
      </c>
      <c r="D168" s="210" t="s">
        <v>532</v>
      </c>
      <c r="E168" s="17" t="s">
        <v>107</v>
      </c>
      <c r="F168" s="211">
        <v>2515.552</v>
      </c>
      <c r="H168" s="32"/>
    </row>
    <row r="169" spans="2:8" s="1" customFormat="1" ht="22.5">
      <c r="B169" s="32"/>
      <c r="C169" s="210" t="s">
        <v>611</v>
      </c>
      <c r="D169" s="210" t="s">
        <v>612</v>
      </c>
      <c r="E169" s="17" t="s">
        <v>107</v>
      </c>
      <c r="F169" s="211">
        <v>951.122</v>
      </c>
      <c r="H169" s="32"/>
    </row>
    <row r="170" spans="2:8" s="1" customFormat="1" ht="16.9" customHeight="1">
      <c r="B170" s="32"/>
      <c r="C170" s="210" t="s">
        <v>546</v>
      </c>
      <c r="D170" s="210" t="s">
        <v>547</v>
      </c>
      <c r="E170" s="17" t="s">
        <v>107</v>
      </c>
      <c r="F170" s="211">
        <v>3197.373</v>
      </c>
      <c r="H170" s="32"/>
    </row>
    <row r="171" spans="2:8" s="1" customFormat="1" ht="16.9" customHeight="1">
      <c r="B171" s="32"/>
      <c r="C171" s="206" t="s">
        <v>144</v>
      </c>
      <c r="D171" s="207" t="s">
        <v>145</v>
      </c>
      <c r="E171" s="208" t="s">
        <v>107</v>
      </c>
      <c r="F171" s="209">
        <v>951.122</v>
      </c>
      <c r="H171" s="32"/>
    </row>
    <row r="172" spans="2:8" s="1" customFormat="1" ht="16.9" customHeight="1">
      <c r="B172" s="32"/>
      <c r="C172" s="210" t="s">
        <v>1</v>
      </c>
      <c r="D172" s="210" t="s">
        <v>583</v>
      </c>
      <c r="E172" s="17" t="s">
        <v>1</v>
      </c>
      <c r="F172" s="211">
        <v>0</v>
      </c>
      <c r="H172" s="32"/>
    </row>
    <row r="173" spans="2:8" s="1" customFormat="1" ht="16.9" customHeight="1">
      <c r="B173" s="32"/>
      <c r="C173" s="210" t="s">
        <v>1</v>
      </c>
      <c r="D173" s="210" t="s">
        <v>109</v>
      </c>
      <c r="E173" s="17" t="s">
        <v>1</v>
      </c>
      <c r="F173" s="211">
        <v>1514.178</v>
      </c>
      <c r="H173" s="32"/>
    </row>
    <row r="174" spans="2:8" s="1" customFormat="1" ht="16.9" customHeight="1">
      <c r="B174" s="32"/>
      <c r="C174" s="210" t="s">
        <v>1</v>
      </c>
      <c r="D174" s="210" t="s">
        <v>614</v>
      </c>
      <c r="E174" s="17" t="s">
        <v>1</v>
      </c>
      <c r="F174" s="211">
        <v>0</v>
      </c>
      <c r="H174" s="32"/>
    </row>
    <row r="175" spans="2:8" s="1" customFormat="1" ht="16.9" customHeight="1">
      <c r="B175" s="32"/>
      <c r="C175" s="210" t="s">
        <v>1</v>
      </c>
      <c r="D175" s="210" t="s">
        <v>615</v>
      </c>
      <c r="E175" s="17" t="s">
        <v>1</v>
      </c>
      <c r="F175" s="211">
        <v>-934.965</v>
      </c>
      <c r="H175" s="32"/>
    </row>
    <row r="176" spans="2:8" s="1" customFormat="1" ht="16.9" customHeight="1">
      <c r="B176" s="32"/>
      <c r="C176" s="210" t="s">
        <v>1</v>
      </c>
      <c r="D176" s="210" t="s">
        <v>616</v>
      </c>
      <c r="E176" s="17" t="s">
        <v>1</v>
      </c>
      <c r="F176" s="211">
        <v>0</v>
      </c>
      <c r="H176" s="32"/>
    </row>
    <row r="177" spans="2:8" s="1" customFormat="1" ht="16.9" customHeight="1">
      <c r="B177" s="32"/>
      <c r="C177" s="210" t="s">
        <v>1</v>
      </c>
      <c r="D177" s="210" t="s">
        <v>141</v>
      </c>
      <c r="E177" s="17" t="s">
        <v>1</v>
      </c>
      <c r="F177" s="211">
        <v>371.909</v>
      </c>
      <c r="H177" s="32"/>
    </row>
    <row r="178" spans="2:8" s="1" customFormat="1" ht="16.9" customHeight="1">
      <c r="B178" s="32"/>
      <c r="C178" s="210" t="s">
        <v>144</v>
      </c>
      <c r="D178" s="210" t="s">
        <v>334</v>
      </c>
      <c r="E178" s="17" t="s">
        <v>1</v>
      </c>
      <c r="F178" s="211">
        <v>951.122</v>
      </c>
      <c r="H178" s="32"/>
    </row>
    <row r="179" spans="2:8" s="1" customFormat="1" ht="16.9" customHeight="1">
      <c r="B179" s="32"/>
      <c r="C179" s="212" t="s">
        <v>2421</v>
      </c>
      <c r="H179" s="32"/>
    </row>
    <row r="180" spans="2:8" s="1" customFormat="1" ht="22.5">
      <c r="B180" s="32"/>
      <c r="C180" s="210" t="s">
        <v>611</v>
      </c>
      <c r="D180" s="210" t="s">
        <v>612</v>
      </c>
      <c r="E180" s="17" t="s">
        <v>107</v>
      </c>
      <c r="F180" s="211">
        <v>951.122</v>
      </c>
      <c r="H180" s="32"/>
    </row>
    <row r="181" spans="2:8" s="1" customFormat="1" ht="22.5">
      <c r="B181" s="32"/>
      <c r="C181" s="210" t="s">
        <v>618</v>
      </c>
      <c r="D181" s="210" t="s">
        <v>619</v>
      </c>
      <c r="E181" s="17" t="s">
        <v>107</v>
      </c>
      <c r="F181" s="211">
        <v>4755.61</v>
      </c>
      <c r="H181" s="32"/>
    </row>
    <row r="182" spans="2:8" s="1" customFormat="1" ht="16.9" customHeight="1">
      <c r="B182" s="32"/>
      <c r="C182" s="210" t="s">
        <v>546</v>
      </c>
      <c r="D182" s="210" t="s">
        <v>547</v>
      </c>
      <c r="E182" s="17" t="s">
        <v>107</v>
      </c>
      <c r="F182" s="211">
        <v>3197.373</v>
      </c>
      <c r="H182" s="32"/>
    </row>
    <row r="183" spans="2:8" s="1" customFormat="1" ht="22.5">
      <c r="B183" s="32"/>
      <c r="C183" s="210" t="s">
        <v>639</v>
      </c>
      <c r="D183" s="210" t="s">
        <v>640</v>
      </c>
      <c r="E183" s="17" t="s">
        <v>236</v>
      </c>
      <c r="F183" s="211">
        <v>3173.592</v>
      </c>
      <c r="H183" s="32"/>
    </row>
    <row r="184" spans="2:8" s="1" customFormat="1" ht="16.9" customHeight="1">
      <c r="B184" s="32"/>
      <c r="C184" s="206" t="s">
        <v>147</v>
      </c>
      <c r="D184" s="207" t="s">
        <v>148</v>
      </c>
      <c r="E184" s="208" t="s">
        <v>107</v>
      </c>
      <c r="F184" s="209">
        <v>831.576</v>
      </c>
      <c r="H184" s="32"/>
    </row>
    <row r="185" spans="2:8" s="1" customFormat="1" ht="16.9" customHeight="1">
      <c r="B185" s="32"/>
      <c r="C185" s="210" t="s">
        <v>1</v>
      </c>
      <c r="D185" s="210" t="s">
        <v>583</v>
      </c>
      <c r="E185" s="17" t="s">
        <v>1</v>
      </c>
      <c r="F185" s="211">
        <v>0</v>
      </c>
      <c r="H185" s="32"/>
    </row>
    <row r="186" spans="2:8" s="1" customFormat="1" ht="16.9" customHeight="1">
      <c r="B186" s="32"/>
      <c r="C186" s="210" t="s">
        <v>1</v>
      </c>
      <c r="D186" s="210" t="s">
        <v>534</v>
      </c>
      <c r="E186" s="17" t="s">
        <v>1</v>
      </c>
      <c r="F186" s="211">
        <v>1766.541</v>
      </c>
      <c r="H186" s="32"/>
    </row>
    <row r="187" spans="2:8" s="1" customFormat="1" ht="16.9" customHeight="1">
      <c r="B187" s="32"/>
      <c r="C187" s="210" t="s">
        <v>1</v>
      </c>
      <c r="D187" s="210" t="s">
        <v>614</v>
      </c>
      <c r="E187" s="17" t="s">
        <v>1</v>
      </c>
      <c r="F187" s="211">
        <v>0</v>
      </c>
      <c r="H187" s="32"/>
    </row>
    <row r="188" spans="2:8" s="1" customFormat="1" ht="16.9" customHeight="1">
      <c r="B188" s="32"/>
      <c r="C188" s="210" t="s">
        <v>1</v>
      </c>
      <c r="D188" s="210" t="s">
        <v>615</v>
      </c>
      <c r="E188" s="17" t="s">
        <v>1</v>
      </c>
      <c r="F188" s="211">
        <v>-934.965</v>
      </c>
      <c r="H188" s="32"/>
    </row>
    <row r="189" spans="2:8" s="1" customFormat="1" ht="16.9" customHeight="1">
      <c r="B189" s="32"/>
      <c r="C189" s="210" t="s">
        <v>147</v>
      </c>
      <c r="D189" s="210" t="s">
        <v>334</v>
      </c>
      <c r="E189" s="17" t="s">
        <v>1</v>
      </c>
      <c r="F189" s="211">
        <v>831.576</v>
      </c>
      <c r="H189" s="32"/>
    </row>
    <row r="190" spans="2:8" s="1" customFormat="1" ht="16.9" customHeight="1">
      <c r="B190" s="32"/>
      <c r="C190" s="212" t="s">
        <v>2421</v>
      </c>
      <c r="H190" s="32"/>
    </row>
    <row r="191" spans="2:8" s="1" customFormat="1" ht="22.5">
      <c r="B191" s="32"/>
      <c r="C191" s="210" t="s">
        <v>623</v>
      </c>
      <c r="D191" s="210" t="s">
        <v>624</v>
      </c>
      <c r="E191" s="17" t="s">
        <v>107</v>
      </c>
      <c r="F191" s="211">
        <v>831.576</v>
      </c>
      <c r="H191" s="32"/>
    </row>
    <row r="192" spans="2:8" s="1" customFormat="1" ht="22.5">
      <c r="B192" s="32"/>
      <c r="C192" s="210" t="s">
        <v>626</v>
      </c>
      <c r="D192" s="210" t="s">
        <v>627</v>
      </c>
      <c r="E192" s="17" t="s">
        <v>107</v>
      </c>
      <c r="F192" s="211">
        <v>4157.88</v>
      </c>
      <c r="H192" s="32"/>
    </row>
    <row r="193" spans="2:8" s="1" customFormat="1" ht="16.9" customHeight="1">
      <c r="B193" s="32"/>
      <c r="C193" s="210" t="s">
        <v>554</v>
      </c>
      <c r="D193" s="210" t="s">
        <v>555</v>
      </c>
      <c r="E193" s="17" t="s">
        <v>107</v>
      </c>
      <c r="F193" s="211">
        <v>1766.541</v>
      </c>
      <c r="H193" s="32"/>
    </row>
    <row r="194" spans="2:8" s="1" customFormat="1" ht="22.5">
      <c r="B194" s="32"/>
      <c r="C194" s="210" t="s">
        <v>639</v>
      </c>
      <c r="D194" s="210" t="s">
        <v>640</v>
      </c>
      <c r="E194" s="17" t="s">
        <v>236</v>
      </c>
      <c r="F194" s="211">
        <v>3173.592</v>
      </c>
      <c r="H194" s="32"/>
    </row>
    <row r="195" spans="2:8" s="1" customFormat="1" ht="16.9" customHeight="1">
      <c r="B195" s="32"/>
      <c r="C195" s="206" t="s">
        <v>150</v>
      </c>
      <c r="D195" s="207" t="s">
        <v>151</v>
      </c>
      <c r="E195" s="208" t="s">
        <v>107</v>
      </c>
      <c r="F195" s="209">
        <v>84.121</v>
      </c>
      <c r="H195" s="32"/>
    </row>
    <row r="196" spans="2:8" s="1" customFormat="1" ht="16.9" customHeight="1">
      <c r="B196" s="32"/>
      <c r="C196" s="210" t="s">
        <v>1</v>
      </c>
      <c r="D196" s="210" t="s">
        <v>119</v>
      </c>
      <c r="E196" s="17" t="s">
        <v>1</v>
      </c>
      <c r="F196" s="211">
        <v>84.121</v>
      </c>
      <c r="H196" s="32"/>
    </row>
    <row r="197" spans="2:8" s="1" customFormat="1" ht="16.9" customHeight="1">
      <c r="B197" s="32"/>
      <c r="C197" s="210" t="s">
        <v>150</v>
      </c>
      <c r="D197" s="210" t="s">
        <v>334</v>
      </c>
      <c r="E197" s="17" t="s">
        <v>1</v>
      </c>
      <c r="F197" s="211">
        <v>84.121</v>
      </c>
      <c r="H197" s="32"/>
    </row>
    <row r="198" spans="2:8" s="1" customFormat="1" ht="16.9" customHeight="1">
      <c r="B198" s="32"/>
      <c r="C198" s="212" t="s">
        <v>2421</v>
      </c>
      <c r="H198" s="32"/>
    </row>
    <row r="199" spans="2:8" s="1" customFormat="1" ht="22.5">
      <c r="B199" s="32"/>
      <c r="C199" s="210" t="s">
        <v>631</v>
      </c>
      <c r="D199" s="210" t="s">
        <v>632</v>
      </c>
      <c r="E199" s="17" t="s">
        <v>107</v>
      </c>
      <c r="F199" s="211">
        <v>84.121</v>
      </c>
      <c r="H199" s="32"/>
    </row>
    <row r="200" spans="2:8" s="1" customFormat="1" ht="22.5">
      <c r="B200" s="32"/>
      <c r="C200" s="210" t="s">
        <v>634</v>
      </c>
      <c r="D200" s="210" t="s">
        <v>635</v>
      </c>
      <c r="E200" s="17" t="s">
        <v>107</v>
      </c>
      <c r="F200" s="211">
        <v>420.605</v>
      </c>
      <c r="H200" s="32"/>
    </row>
    <row r="201" spans="2:8" s="1" customFormat="1" ht="16.9" customHeight="1">
      <c r="B201" s="32"/>
      <c r="C201" s="210" t="s">
        <v>557</v>
      </c>
      <c r="D201" s="210" t="s">
        <v>558</v>
      </c>
      <c r="E201" s="17" t="s">
        <v>107</v>
      </c>
      <c r="F201" s="211">
        <v>84.121</v>
      </c>
      <c r="H201" s="32"/>
    </row>
    <row r="202" spans="2:8" s="1" customFormat="1" ht="22.5">
      <c r="B202" s="32"/>
      <c r="C202" s="210" t="s">
        <v>639</v>
      </c>
      <c r="D202" s="210" t="s">
        <v>640</v>
      </c>
      <c r="E202" s="17" t="s">
        <v>236</v>
      </c>
      <c r="F202" s="211">
        <v>3173.592</v>
      </c>
      <c r="H202" s="32"/>
    </row>
    <row r="203" spans="2:8" s="1" customFormat="1" ht="16.9" customHeight="1">
      <c r="B203" s="32"/>
      <c r="C203" s="206" t="s">
        <v>152</v>
      </c>
      <c r="D203" s="207" t="s">
        <v>153</v>
      </c>
      <c r="E203" s="208" t="s">
        <v>154</v>
      </c>
      <c r="F203" s="209">
        <v>437.54</v>
      </c>
      <c r="H203" s="32"/>
    </row>
    <row r="204" spans="2:8" s="1" customFormat="1" ht="16.9" customHeight="1">
      <c r="B204" s="32"/>
      <c r="C204" s="210" t="s">
        <v>1</v>
      </c>
      <c r="D204" s="210" t="s">
        <v>373</v>
      </c>
      <c r="E204" s="17" t="s">
        <v>1</v>
      </c>
      <c r="F204" s="211">
        <v>0</v>
      </c>
      <c r="H204" s="32"/>
    </row>
    <row r="205" spans="2:8" s="1" customFormat="1" ht="16.9" customHeight="1">
      <c r="B205" s="32"/>
      <c r="C205" s="210" t="s">
        <v>1</v>
      </c>
      <c r="D205" s="210" t="s">
        <v>331</v>
      </c>
      <c r="E205" s="17" t="s">
        <v>1</v>
      </c>
      <c r="F205" s="211">
        <v>0</v>
      </c>
      <c r="H205" s="32"/>
    </row>
    <row r="206" spans="2:8" s="1" customFormat="1" ht="16.9" customHeight="1">
      <c r="B206" s="32"/>
      <c r="C206" s="210" t="s">
        <v>1</v>
      </c>
      <c r="D206" s="210" t="s">
        <v>393</v>
      </c>
      <c r="E206" s="17" t="s">
        <v>1</v>
      </c>
      <c r="F206" s="211">
        <v>410.04</v>
      </c>
      <c r="H206" s="32"/>
    </row>
    <row r="207" spans="2:8" s="1" customFormat="1" ht="16.9" customHeight="1">
      <c r="B207" s="32"/>
      <c r="C207" s="210" t="s">
        <v>1</v>
      </c>
      <c r="D207" s="210" t="s">
        <v>394</v>
      </c>
      <c r="E207" s="17" t="s">
        <v>1</v>
      </c>
      <c r="F207" s="211">
        <v>27.5</v>
      </c>
      <c r="H207" s="32"/>
    </row>
    <row r="208" spans="2:8" s="1" customFormat="1" ht="16.9" customHeight="1">
      <c r="B208" s="32"/>
      <c r="C208" s="210" t="s">
        <v>152</v>
      </c>
      <c r="D208" s="210" t="s">
        <v>334</v>
      </c>
      <c r="E208" s="17" t="s">
        <v>1</v>
      </c>
      <c r="F208" s="211">
        <v>437.54</v>
      </c>
      <c r="H208" s="32"/>
    </row>
    <row r="209" spans="2:8" s="1" customFormat="1" ht="16.9" customHeight="1">
      <c r="B209" s="32"/>
      <c r="C209" s="212" t="s">
        <v>2421</v>
      </c>
      <c r="H209" s="32"/>
    </row>
    <row r="210" spans="2:8" s="1" customFormat="1" ht="22.5">
      <c r="B210" s="32"/>
      <c r="C210" s="210" t="s">
        <v>390</v>
      </c>
      <c r="D210" s="210" t="s">
        <v>391</v>
      </c>
      <c r="E210" s="17" t="s">
        <v>154</v>
      </c>
      <c r="F210" s="211">
        <v>393.786</v>
      </c>
      <c r="H210" s="32"/>
    </row>
    <row r="211" spans="2:8" s="1" customFormat="1" ht="16.9" customHeight="1">
      <c r="B211" s="32"/>
      <c r="C211" s="210" t="s">
        <v>335</v>
      </c>
      <c r="D211" s="210" t="s">
        <v>336</v>
      </c>
      <c r="E211" s="17" t="s">
        <v>154</v>
      </c>
      <c r="F211" s="211">
        <v>1455.704</v>
      </c>
      <c r="H211" s="32"/>
    </row>
    <row r="212" spans="2:8" s="1" customFormat="1" ht="16.9" customHeight="1">
      <c r="B212" s="32"/>
      <c r="C212" s="210" t="s">
        <v>370</v>
      </c>
      <c r="D212" s="210" t="s">
        <v>371</v>
      </c>
      <c r="E212" s="17" t="s">
        <v>154</v>
      </c>
      <c r="F212" s="211">
        <v>43.754</v>
      </c>
      <c r="H212" s="32"/>
    </row>
    <row r="213" spans="2:8" s="1" customFormat="1" ht="22.5">
      <c r="B213" s="32"/>
      <c r="C213" s="210" t="s">
        <v>396</v>
      </c>
      <c r="D213" s="210" t="s">
        <v>397</v>
      </c>
      <c r="E213" s="17" t="s">
        <v>154</v>
      </c>
      <c r="F213" s="211">
        <v>950.576</v>
      </c>
      <c r="H213" s="32"/>
    </row>
    <row r="214" spans="2:8" s="1" customFormat="1" ht="22.5">
      <c r="B214" s="32"/>
      <c r="C214" s="210" t="s">
        <v>459</v>
      </c>
      <c r="D214" s="210" t="s">
        <v>460</v>
      </c>
      <c r="E214" s="17" t="s">
        <v>107</v>
      </c>
      <c r="F214" s="211">
        <v>1514.178</v>
      </c>
      <c r="H214" s="32"/>
    </row>
    <row r="215" spans="2:8" s="1" customFormat="1" ht="16.9" customHeight="1">
      <c r="B215" s="32"/>
      <c r="C215" s="210" t="s">
        <v>580</v>
      </c>
      <c r="D215" s="210" t="s">
        <v>581</v>
      </c>
      <c r="E215" s="17" t="s">
        <v>107</v>
      </c>
      <c r="F215" s="211">
        <v>1869.93</v>
      </c>
      <c r="H215" s="32"/>
    </row>
    <row r="216" spans="2:8" s="1" customFormat="1" ht="16.9" customHeight="1">
      <c r="B216" s="32"/>
      <c r="C216" s="210" t="s">
        <v>742</v>
      </c>
      <c r="D216" s="210" t="s">
        <v>743</v>
      </c>
      <c r="E216" s="17" t="s">
        <v>154</v>
      </c>
      <c r="F216" s="211">
        <v>437.54</v>
      </c>
      <c r="H216" s="32"/>
    </row>
    <row r="217" spans="2:8" s="1" customFormat="1" ht="16.9" customHeight="1">
      <c r="B217" s="32"/>
      <c r="C217" s="210" t="s">
        <v>746</v>
      </c>
      <c r="D217" s="210" t="s">
        <v>747</v>
      </c>
      <c r="E217" s="17" t="s">
        <v>154</v>
      </c>
      <c r="F217" s="211">
        <v>1296.876</v>
      </c>
      <c r="H217" s="32"/>
    </row>
    <row r="218" spans="2:8" s="1" customFormat="1" ht="16.9" customHeight="1">
      <c r="B218" s="32"/>
      <c r="C218" s="210" t="s">
        <v>751</v>
      </c>
      <c r="D218" s="210" t="s">
        <v>752</v>
      </c>
      <c r="E218" s="17" t="s">
        <v>154</v>
      </c>
      <c r="F218" s="211">
        <v>1888.936</v>
      </c>
      <c r="H218" s="32"/>
    </row>
    <row r="219" spans="2:8" s="1" customFormat="1" ht="22.5">
      <c r="B219" s="32"/>
      <c r="C219" s="210" t="s">
        <v>765</v>
      </c>
      <c r="D219" s="210" t="s">
        <v>766</v>
      </c>
      <c r="E219" s="17" t="s">
        <v>154</v>
      </c>
      <c r="F219" s="211">
        <v>1888.936</v>
      </c>
      <c r="H219" s="32"/>
    </row>
    <row r="220" spans="2:8" s="1" customFormat="1" ht="16.9" customHeight="1">
      <c r="B220" s="32"/>
      <c r="C220" s="210" t="s">
        <v>757</v>
      </c>
      <c r="D220" s="210" t="s">
        <v>758</v>
      </c>
      <c r="E220" s="17" t="s">
        <v>154</v>
      </c>
      <c r="F220" s="211">
        <v>437.54</v>
      </c>
      <c r="H220" s="32"/>
    </row>
    <row r="221" spans="2:8" s="1" customFormat="1" ht="16.9" customHeight="1">
      <c r="B221" s="32"/>
      <c r="C221" s="210" t="s">
        <v>933</v>
      </c>
      <c r="D221" s="210" t="s">
        <v>934</v>
      </c>
      <c r="E221" s="17" t="s">
        <v>154</v>
      </c>
      <c r="F221" s="211">
        <v>1888.936</v>
      </c>
      <c r="H221" s="32"/>
    </row>
    <row r="222" spans="2:8" s="1" customFormat="1" ht="16.9" customHeight="1">
      <c r="B222" s="32"/>
      <c r="C222" s="210" t="s">
        <v>939</v>
      </c>
      <c r="D222" s="210" t="s">
        <v>940</v>
      </c>
      <c r="E222" s="17" t="s">
        <v>236</v>
      </c>
      <c r="F222" s="211">
        <v>1252.531</v>
      </c>
      <c r="H222" s="32"/>
    </row>
    <row r="223" spans="2:8" s="1" customFormat="1" ht="16.9" customHeight="1">
      <c r="B223" s="32"/>
      <c r="C223" s="210" t="s">
        <v>963</v>
      </c>
      <c r="D223" s="210" t="s">
        <v>964</v>
      </c>
      <c r="E223" s="17" t="s">
        <v>236</v>
      </c>
      <c r="F223" s="211">
        <v>205.934</v>
      </c>
      <c r="H223" s="32"/>
    </row>
    <row r="224" spans="2:8" s="1" customFormat="1" ht="16.9" customHeight="1">
      <c r="B224" s="32"/>
      <c r="C224" s="206" t="s">
        <v>156</v>
      </c>
      <c r="D224" s="207" t="s">
        <v>157</v>
      </c>
      <c r="E224" s="208" t="s">
        <v>154</v>
      </c>
      <c r="F224" s="209">
        <v>352.7</v>
      </c>
      <c r="H224" s="32"/>
    </row>
    <row r="225" spans="2:8" s="1" customFormat="1" ht="16.9" customHeight="1">
      <c r="B225" s="32"/>
      <c r="C225" s="210" t="s">
        <v>1</v>
      </c>
      <c r="D225" s="210" t="s">
        <v>344</v>
      </c>
      <c r="E225" s="17" t="s">
        <v>1</v>
      </c>
      <c r="F225" s="211">
        <v>0</v>
      </c>
      <c r="H225" s="32"/>
    </row>
    <row r="226" spans="2:8" s="1" customFormat="1" ht="16.9" customHeight="1">
      <c r="B226" s="32"/>
      <c r="C226" s="210" t="s">
        <v>1</v>
      </c>
      <c r="D226" s="210" t="s">
        <v>331</v>
      </c>
      <c r="E226" s="17" t="s">
        <v>1</v>
      </c>
      <c r="F226" s="211">
        <v>0</v>
      </c>
      <c r="H226" s="32"/>
    </row>
    <row r="227" spans="2:8" s="1" customFormat="1" ht="16.9" customHeight="1">
      <c r="B227" s="32"/>
      <c r="C227" s="210" t="s">
        <v>1</v>
      </c>
      <c r="D227" s="210" t="s">
        <v>345</v>
      </c>
      <c r="E227" s="17" t="s">
        <v>1</v>
      </c>
      <c r="F227" s="211">
        <v>341.7</v>
      </c>
      <c r="H227" s="32"/>
    </row>
    <row r="228" spans="2:8" s="1" customFormat="1" ht="16.9" customHeight="1">
      <c r="B228" s="32"/>
      <c r="C228" s="210" t="s">
        <v>1</v>
      </c>
      <c r="D228" s="210" t="s">
        <v>346</v>
      </c>
      <c r="E228" s="17" t="s">
        <v>1</v>
      </c>
      <c r="F228" s="211">
        <v>11</v>
      </c>
      <c r="H228" s="32"/>
    </row>
    <row r="229" spans="2:8" s="1" customFormat="1" ht="16.9" customHeight="1">
      <c r="B229" s="32"/>
      <c r="C229" s="210" t="s">
        <v>156</v>
      </c>
      <c r="D229" s="210" t="s">
        <v>333</v>
      </c>
      <c r="E229" s="17" t="s">
        <v>1</v>
      </c>
      <c r="F229" s="211">
        <v>352.7</v>
      </c>
      <c r="H229" s="32"/>
    </row>
    <row r="230" spans="2:8" s="1" customFormat="1" ht="16.9" customHeight="1">
      <c r="B230" s="32"/>
      <c r="C230" s="212" t="s">
        <v>2421</v>
      </c>
      <c r="H230" s="32"/>
    </row>
    <row r="231" spans="2:8" s="1" customFormat="1" ht="16.9" customHeight="1">
      <c r="B231" s="32"/>
      <c r="C231" s="210" t="s">
        <v>341</v>
      </c>
      <c r="D231" s="210" t="s">
        <v>342</v>
      </c>
      <c r="E231" s="17" t="s">
        <v>154</v>
      </c>
      <c r="F231" s="211">
        <v>79.024</v>
      </c>
      <c r="H231" s="32"/>
    </row>
    <row r="232" spans="2:8" s="1" customFormat="1" ht="22.5">
      <c r="B232" s="32"/>
      <c r="C232" s="210" t="s">
        <v>396</v>
      </c>
      <c r="D232" s="210" t="s">
        <v>397</v>
      </c>
      <c r="E232" s="17" t="s">
        <v>154</v>
      </c>
      <c r="F232" s="211">
        <v>950.576</v>
      </c>
      <c r="H232" s="32"/>
    </row>
    <row r="233" spans="2:8" s="1" customFormat="1" ht="16.9" customHeight="1">
      <c r="B233" s="32"/>
      <c r="C233" s="210" t="s">
        <v>751</v>
      </c>
      <c r="D233" s="210" t="s">
        <v>752</v>
      </c>
      <c r="E233" s="17" t="s">
        <v>154</v>
      </c>
      <c r="F233" s="211">
        <v>1888.936</v>
      </c>
      <c r="H233" s="32"/>
    </row>
    <row r="234" spans="2:8" s="1" customFormat="1" ht="22.5">
      <c r="B234" s="32"/>
      <c r="C234" s="210" t="s">
        <v>765</v>
      </c>
      <c r="D234" s="210" t="s">
        <v>766</v>
      </c>
      <c r="E234" s="17" t="s">
        <v>154</v>
      </c>
      <c r="F234" s="211">
        <v>1888.936</v>
      </c>
      <c r="H234" s="32"/>
    </row>
    <row r="235" spans="2:8" s="1" customFormat="1" ht="16.9" customHeight="1">
      <c r="B235" s="32"/>
      <c r="C235" s="210" t="s">
        <v>933</v>
      </c>
      <c r="D235" s="210" t="s">
        <v>934</v>
      </c>
      <c r="E235" s="17" t="s">
        <v>154</v>
      </c>
      <c r="F235" s="211">
        <v>1888.936</v>
      </c>
      <c r="H235" s="32"/>
    </row>
    <row r="236" spans="2:8" s="1" customFormat="1" ht="16.9" customHeight="1">
      <c r="B236" s="32"/>
      <c r="C236" s="210" t="s">
        <v>939</v>
      </c>
      <c r="D236" s="210" t="s">
        <v>940</v>
      </c>
      <c r="E236" s="17" t="s">
        <v>236</v>
      </c>
      <c r="F236" s="211">
        <v>1252.531</v>
      </c>
      <c r="H236" s="32"/>
    </row>
    <row r="237" spans="2:8" s="1" customFormat="1" ht="16.9" customHeight="1">
      <c r="B237" s="32"/>
      <c r="C237" s="210" t="s">
        <v>963</v>
      </c>
      <c r="D237" s="210" t="s">
        <v>964</v>
      </c>
      <c r="E237" s="17" t="s">
        <v>236</v>
      </c>
      <c r="F237" s="211">
        <v>205.934</v>
      </c>
      <c r="H237" s="32"/>
    </row>
    <row r="238" spans="2:8" s="1" customFormat="1" ht="16.9" customHeight="1">
      <c r="B238" s="32"/>
      <c r="C238" s="206" t="s">
        <v>159</v>
      </c>
      <c r="D238" s="207" t="s">
        <v>160</v>
      </c>
      <c r="E238" s="208" t="s">
        <v>154</v>
      </c>
      <c r="F238" s="209">
        <v>580.624</v>
      </c>
      <c r="H238" s="32"/>
    </row>
    <row r="239" spans="2:8" s="1" customFormat="1" ht="16.9" customHeight="1">
      <c r="B239" s="32"/>
      <c r="C239" s="210" t="s">
        <v>1</v>
      </c>
      <c r="D239" s="210" t="s">
        <v>379</v>
      </c>
      <c r="E239" s="17" t="s">
        <v>1</v>
      </c>
      <c r="F239" s="211">
        <v>0</v>
      </c>
      <c r="H239" s="32"/>
    </row>
    <row r="240" spans="2:8" s="1" customFormat="1" ht="16.9" customHeight="1">
      <c r="B240" s="32"/>
      <c r="C240" s="210" t="s">
        <v>1</v>
      </c>
      <c r="D240" s="210" t="s">
        <v>325</v>
      </c>
      <c r="E240" s="17" t="s">
        <v>1</v>
      </c>
      <c r="F240" s="211">
        <v>0</v>
      </c>
      <c r="H240" s="32"/>
    </row>
    <row r="241" spans="2:8" s="1" customFormat="1" ht="16.9" customHeight="1">
      <c r="B241" s="32"/>
      <c r="C241" s="210" t="s">
        <v>1</v>
      </c>
      <c r="D241" s="210" t="s">
        <v>380</v>
      </c>
      <c r="E241" s="17" t="s">
        <v>1</v>
      </c>
      <c r="F241" s="211">
        <v>228.576</v>
      </c>
      <c r="H241" s="32"/>
    </row>
    <row r="242" spans="2:8" s="1" customFormat="1" ht="16.9" customHeight="1">
      <c r="B242" s="32"/>
      <c r="C242" s="210" t="s">
        <v>1</v>
      </c>
      <c r="D242" s="210" t="s">
        <v>381</v>
      </c>
      <c r="E242" s="17" t="s">
        <v>1</v>
      </c>
      <c r="F242" s="211">
        <v>17.5</v>
      </c>
      <c r="H242" s="32"/>
    </row>
    <row r="243" spans="2:8" s="1" customFormat="1" ht="16.9" customHeight="1">
      <c r="B243" s="32"/>
      <c r="C243" s="210" t="s">
        <v>1</v>
      </c>
      <c r="D243" s="210" t="s">
        <v>362</v>
      </c>
      <c r="E243" s="17" t="s">
        <v>1</v>
      </c>
      <c r="F243" s="211">
        <v>0</v>
      </c>
      <c r="H243" s="32"/>
    </row>
    <row r="244" spans="2:8" s="1" customFormat="1" ht="16.9" customHeight="1">
      <c r="B244" s="32"/>
      <c r="C244" s="210" t="s">
        <v>1</v>
      </c>
      <c r="D244" s="210" t="s">
        <v>382</v>
      </c>
      <c r="E244" s="17" t="s">
        <v>1</v>
      </c>
      <c r="F244" s="211">
        <v>172.272</v>
      </c>
      <c r="H244" s="32"/>
    </row>
    <row r="245" spans="2:8" s="1" customFormat="1" ht="16.9" customHeight="1">
      <c r="B245" s="32"/>
      <c r="C245" s="210" t="s">
        <v>1</v>
      </c>
      <c r="D245" s="210" t="s">
        <v>383</v>
      </c>
      <c r="E245" s="17" t="s">
        <v>1</v>
      </c>
      <c r="F245" s="211">
        <v>12.5</v>
      </c>
      <c r="H245" s="32"/>
    </row>
    <row r="246" spans="2:8" s="1" customFormat="1" ht="16.9" customHeight="1">
      <c r="B246" s="32"/>
      <c r="C246" s="210" t="s">
        <v>1</v>
      </c>
      <c r="D246" s="210" t="s">
        <v>365</v>
      </c>
      <c r="E246" s="17" t="s">
        <v>1</v>
      </c>
      <c r="F246" s="211">
        <v>0</v>
      </c>
      <c r="H246" s="32"/>
    </row>
    <row r="247" spans="2:8" s="1" customFormat="1" ht="16.9" customHeight="1">
      <c r="B247" s="32"/>
      <c r="C247" s="210" t="s">
        <v>1</v>
      </c>
      <c r="D247" s="210" t="s">
        <v>384</v>
      </c>
      <c r="E247" s="17" t="s">
        <v>1</v>
      </c>
      <c r="F247" s="211">
        <v>80.64</v>
      </c>
      <c r="H247" s="32"/>
    </row>
    <row r="248" spans="2:8" s="1" customFormat="1" ht="16.9" customHeight="1">
      <c r="B248" s="32"/>
      <c r="C248" s="210" t="s">
        <v>1</v>
      </c>
      <c r="D248" s="210" t="s">
        <v>385</v>
      </c>
      <c r="E248" s="17" t="s">
        <v>1</v>
      </c>
      <c r="F248" s="211">
        <v>5</v>
      </c>
      <c r="H248" s="32"/>
    </row>
    <row r="249" spans="2:8" s="1" customFormat="1" ht="16.9" customHeight="1">
      <c r="B249" s="32"/>
      <c r="C249" s="210" t="s">
        <v>1</v>
      </c>
      <c r="D249" s="210" t="s">
        <v>368</v>
      </c>
      <c r="E249" s="17" t="s">
        <v>1</v>
      </c>
      <c r="F249" s="211">
        <v>0</v>
      </c>
      <c r="H249" s="32"/>
    </row>
    <row r="250" spans="2:8" s="1" customFormat="1" ht="16.9" customHeight="1">
      <c r="B250" s="32"/>
      <c r="C250" s="210" t="s">
        <v>1</v>
      </c>
      <c r="D250" s="210" t="s">
        <v>386</v>
      </c>
      <c r="E250" s="17" t="s">
        <v>1</v>
      </c>
      <c r="F250" s="211">
        <v>59.136</v>
      </c>
      <c r="H250" s="32"/>
    </row>
    <row r="251" spans="2:8" s="1" customFormat="1" ht="16.9" customHeight="1">
      <c r="B251" s="32"/>
      <c r="C251" s="210" t="s">
        <v>1</v>
      </c>
      <c r="D251" s="210" t="s">
        <v>385</v>
      </c>
      <c r="E251" s="17" t="s">
        <v>1</v>
      </c>
      <c r="F251" s="211">
        <v>5</v>
      </c>
      <c r="H251" s="32"/>
    </row>
    <row r="252" spans="2:8" s="1" customFormat="1" ht="16.9" customHeight="1">
      <c r="B252" s="32"/>
      <c r="C252" s="210" t="s">
        <v>159</v>
      </c>
      <c r="D252" s="210" t="s">
        <v>334</v>
      </c>
      <c r="E252" s="17" t="s">
        <v>1</v>
      </c>
      <c r="F252" s="211">
        <v>580.624</v>
      </c>
      <c r="H252" s="32"/>
    </row>
    <row r="253" spans="2:8" s="1" customFormat="1" ht="16.9" customHeight="1">
      <c r="B253" s="32"/>
      <c r="C253" s="212" t="s">
        <v>2421</v>
      </c>
      <c r="H253" s="32"/>
    </row>
    <row r="254" spans="2:8" s="1" customFormat="1" ht="22.5">
      <c r="B254" s="32"/>
      <c r="C254" s="210" t="s">
        <v>376</v>
      </c>
      <c r="D254" s="210" t="s">
        <v>377</v>
      </c>
      <c r="E254" s="17" t="s">
        <v>154</v>
      </c>
      <c r="F254" s="211">
        <v>522.562</v>
      </c>
      <c r="H254" s="32"/>
    </row>
    <row r="255" spans="2:8" s="1" customFormat="1" ht="16.9" customHeight="1">
      <c r="B255" s="32"/>
      <c r="C255" s="210" t="s">
        <v>335</v>
      </c>
      <c r="D255" s="210" t="s">
        <v>336</v>
      </c>
      <c r="E255" s="17" t="s">
        <v>154</v>
      </c>
      <c r="F255" s="211">
        <v>1455.704</v>
      </c>
      <c r="H255" s="32"/>
    </row>
    <row r="256" spans="2:8" s="1" customFormat="1" ht="16.9" customHeight="1">
      <c r="B256" s="32"/>
      <c r="C256" s="210" t="s">
        <v>353</v>
      </c>
      <c r="D256" s="210" t="s">
        <v>354</v>
      </c>
      <c r="E256" s="17" t="s">
        <v>154</v>
      </c>
      <c r="F256" s="211">
        <v>336.774</v>
      </c>
      <c r="H256" s="32"/>
    </row>
    <row r="257" spans="2:8" s="1" customFormat="1" ht="22.5">
      <c r="B257" s="32"/>
      <c r="C257" s="210" t="s">
        <v>459</v>
      </c>
      <c r="D257" s="210" t="s">
        <v>460</v>
      </c>
      <c r="E257" s="17" t="s">
        <v>107</v>
      </c>
      <c r="F257" s="211">
        <v>1514.178</v>
      </c>
      <c r="H257" s="32"/>
    </row>
    <row r="258" spans="2:8" s="1" customFormat="1" ht="16.9" customHeight="1">
      <c r="B258" s="32"/>
      <c r="C258" s="210" t="s">
        <v>580</v>
      </c>
      <c r="D258" s="210" t="s">
        <v>581</v>
      </c>
      <c r="E258" s="17" t="s">
        <v>107</v>
      </c>
      <c r="F258" s="211">
        <v>1869.93</v>
      </c>
      <c r="H258" s="32"/>
    </row>
    <row r="259" spans="2:8" s="1" customFormat="1" ht="16.9" customHeight="1">
      <c r="B259" s="32"/>
      <c r="C259" s="210" t="s">
        <v>746</v>
      </c>
      <c r="D259" s="210" t="s">
        <v>747</v>
      </c>
      <c r="E259" s="17" t="s">
        <v>154</v>
      </c>
      <c r="F259" s="211">
        <v>1296.876</v>
      </c>
      <c r="H259" s="32"/>
    </row>
    <row r="260" spans="2:8" s="1" customFormat="1" ht="16.9" customHeight="1">
      <c r="B260" s="32"/>
      <c r="C260" s="210" t="s">
        <v>751</v>
      </c>
      <c r="D260" s="210" t="s">
        <v>752</v>
      </c>
      <c r="E260" s="17" t="s">
        <v>154</v>
      </c>
      <c r="F260" s="211">
        <v>1888.936</v>
      </c>
      <c r="H260" s="32"/>
    </row>
    <row r="261" spans="2:8" s="1" customFormat="1" ht="22.5">
      <c r="B261" s="32"/>
      <c r="C261" s="210" t="s">
        <v>765</v>
      </c>
      <c r="D261" s="210" t="s">
        <v>766</v>
      </c>
      <c r="E261" s="17" t="s">
        <v>154</v>
      </c>
      <c r="F261" s="211">
        <v>1888.936</v>
      </c>
      <c r="H261" s="32"/>
    </row>
    <row r="262" spans="2:8" s="1" customFormat="1" ht="16.9" customHeight="1">
      <c r="B262" s="32"/>
      <c r="C262" s="210" t="s">
        <v>761</v>
      </c>
      <c r="D262" s="210" t="s">
        <v>762</v>
      </c>
      <c r="E262" s="17" t="s">
        <v>154</v>
      </c>
      <c r="F262" s="211">
        <v>859.336</v>
      </c>
      <c r="H262" s="32"/>
    </row>
    <row r="263" spans="2:8" s="1" customFormat="1" ht="16.9" customHeight="1">
      <c r="B263" s="32"/>
      <c r="C263" s="210" t="s">
        <v>933</v>
      </c>
      <c r="D263" s="210" t="s">
        <v>934</v>
      </c>
      <c r="E263" s="17" t="s">
        <v>154</v>
      </c>
      <c r="F263" s="211">
        <v>1888.936</v>
      </c>
      <c r="H263" s="32"/>
    </row>
    <row r="264" spans="2:8" s="1" customFormat="1" ht="16.9" customHeight="1">
      <c r="B264" s="32"/>
      <c r="C264" s="210" t="s">
        <v>939</v>
      </c>
      <c r="D264" s="210" t="s">
        <v>940</v>
      </c>
      <c r="E264" s="17" t="s">
        <v>236</v>
      </c>
      <c r="F264" s="211">
        <v>1252.531</v>
      </c>
      <c r="H264" s="32"/>
    </row>
    <row r="265" spans="2:8" s="1" customFormat="1" ht="16.9" customHeight="1">
      <c r="B265" s="32"/>
      <c r="C265" s="210" t="s">
        <v>963</v>
      </c>
      <c r="D265" s="210" t="s">
        <v>964</v>
      </c>
      <c r="E265" s="17" t="s">
        <v>236</v>
      </c>
      <c r="F265" s="211">
        <v>205.934</v>
      </c>
      <c r="H265" s="32"/>
    </row>
    <row r="266" spans="2:8" s="1" customFormat="1" ht="16.9" customHeight="1">
      <c r="B266" s="32"/>
      <c r="C266" s="206" t="s">
        <v>162</v>
      </c>
      <c r="D266" s="207" t="s">
        <v>163</v>
      </c>
      <c r="E266" s="208" t="s">
        <v>154</v>
      </c>
      <c r="F266" s="209">
        <v>278.712</v>
      </c>
      <c r="H266" s="32"/>
    </row>
    <row r="267" spans="2:8" s="1" customFormat="1" ht="16.9" customHeight="1">
      <c r="B267" s="32"/>
      <c r="C267" s="210" t="s">
        <v>1</v>
      </c>
      <c r="D267" s="210" t="s">
        <v>358</v>
      </c>
      <c r="E267" s="17" t="s">
        <v>1</v>
      </c>
      <c r="F267" s="211">
        <v>0</v>
      </c>
      <c r="H267" s="32"/>
    </row>
    <row r="268" spans="2:8" s="1" customFormat="1" ht="16.9" customHeight="1">
      <c r="B268" s="32"/>
      <c r="C268" s="210" t="s">
        <v>1</v>
      </c>
      <c r="D268" s="210" t="s">
        <v>325</v>
      </c>
      <c r="E268" s="17" t="s">
        <v>1</v>
      </c>
      <c r="F268" s="211">
        <v>0</v>
      </c>
      <c r="H268" s="32"/>
    </row>
    <row r="269" spans="2:8" s="1" customFormat="1" ht="16.9" customHeight="1">
      <c r="B269" s="32"/>
      <c r="C269" s="210" t="s">
        <v>1</v>
      </c>
      <c r="D269" s="210" t="s">
        <v>359</v>
      </c>
      <c r="E269" s="17" t="s">
        <v>1</v>
      </c>
      <c r="F269" s="211">
        <v>114.288</v>
      </c>
      <c r="H269" s="32"/>
    </row>
    <row r="270" spans="2:8" s="1" customFormat="1" ht="16.9" customHeight="1">
      <c r="B270" s="32"/>
      <c r="C270" s="210" t="s">
        <v>1</v>
      </c>
      <c r="D270" s="210" t="s">
        <v>360</v>
      </c>
      <c r="E270" s="17" t="s">
        <v>1</v>
      </c>
      <c r="F270" s="211">
        <v>4.2</v>
      </c>
      <c r="H270" s="32"/>
    </row>
    <row r="271" spans="2:8" s="1" customFormat="1" ht="16.9" customHeight="1">
      <c r="B271" s="32"/>
      <c r="C271" s="210" t="s">
        <v>1</v>
      </c>
      <c r="D271" s="210" t="s">
        <v>361</v>
      </c>
      <c r="E271" s="17" t="s">
        <v>1</v>
      </c>
      <c r="F271" s="211">
        <v>-1.2</v>
      </c>
      <c r="H271" s="32"/>
    </row>
    <row r="272" spans="2:8" s="1" customFormat="1" ht="16.9" customHeight="1">
      <c r="B272" s="32"/>
      <c r="C272" s="210" t="s">
        <v>1</v>
      </c>
      <c r="D272" s="210" t="s">
        <v>362</v>
      </c>
      <c r="E272" s="17" t="s">
        <v>1</v>
      </c>
      <c r="F272" s="211">
        <v>0</v>
      </c>
      <c r="H272" s="32"/>
    </row>
    <row r="273" spans="2:8" s="1" customFormat="1" ht="16.9" customHeight="1">
      <c r="B273" s="32"/>
      <c r="C273" s="210" t="s">
        <v>1</v>
      </c>
      <c r="D273" s="210" t="s">
        <v>363</v>
      </c>
      <c r="E273" s="17" t="s">
        <v>1</v>
      </c>
      <c r="F273" s="211">
        <v>86.136</v>
      </c>
      <c r="H273" s="32"/>
    </row>
    <row r="274" spans="2:8" s="1" customFormat="1" ht="16.9" customHeight="1">
      <c r="B274" s="32"/>
      <c r="C274" s="210" t="s">
        <v>1</v>
      </c>
      <c r="D274" s="210" t="s">
        <v>364</v>
      </c>
      <c r="E274" s="17" t="s">
        <v>1</v>
      </c>
      <c r="F274" s="211">
        <v>3</v>
      </c>
      <c r="H274" s="32"/>
    </row>
    <row r="275" spans="2:8" s="1" customFormat="1" ht="16.9" customHeight="1">
      <c r="B275" s="32"/>
      <c r="C275" s="210" t="s">
        <v>1</v>
      </c>
      <c r="D275" s="210" t="s">
        <v>365</v>
      </c>
      <c r="E275" s="17" t="s">
        <v>1</v>
      </c>
      <c r="F275" s="211">
        <v>0</v>
      </c>
      <c r="H275" s="32"/>
    </row>
    <row r="276" spans="2:8" s="1" customFormat="1" ht="16.9" customHeight="1">
      <c r="B276" s="32"/>
      <c r="C276" s="210" t="s">
        <v>1</v>
      </c>
      <c r="D276" s="210" t="s">
        <v>366</v>
      </c>
      <c r="E276" s="17" t="s">
        <v>1</v>
      </c>
      <c r="F276" s="211">
        <v>40.32</v>
      </c>
      <c r="H276" s="32"/>
    </row>
    <row r="277" spans="2:8" s="1" customFormat="1" ht="16.9" customHeight="1">
      <c r="B277" s="32"/>
      <c r="C277" s="210" t="s">
        <v>1</v>
      </c>
      <c r="D277" s="210" t="s">
        <v>367</v>
      </c>
      <c r="E277" s="17" t="s">
        <v>1</v>
      </c>
      <c r="F277" s="211">
        <v>1.2</v>
      </c>
      <c r="H277" s="32"/>
    </row>
    <row r="278" spans="2:8" s="1" customFormat="1" ht="16.9" customHeight="1">
      <c r="B278" s="32"/>
      <c r="C278" s="210" t="s">
        <v>1</v>
      </c>
      <c r="D278" s="210" t="s">
        <v>368</v>
      </c>
      <c r="E278" s="17" t="s">
        <v>1</v>
      </c>
      <c r="F278" s="211">
        <v>0</v>
      </c>
      <c r="H278" s="32"/>
    </row>
    <row r="279" spans="2:8" s="1" customFormat="1" ht="16.9" customHeight="1">
      <c r="B279" s="32"/>
      <c r="C279" s="210" t="s">
        <v>1</v>
      </c>
      <c r="D279" s="210" t="s">
        <v>369</v>
      </c>
      <c r="E279" s="17" t="s">
        <v>1</v>
      </c>
      <c r="F279" s="211">
        <v>29.568</v>
      </c>
      <c r="H279" s="32"/>
    </row>
    <row r="280" spans="2:8" s="1" customFormat="1" ht="16.9" customHeight="1">
      <c r="B280" s="32"/>
      <c r="C280" s="210" t="s">
        <v>1</v>
      </c>
      <c r="D280" s="210" t="s">
        <v>367</v>
      </c>
      <c r="E280" s="17" t="s">
        <v>1</v>
      </c>
      <c r="F280" s="211">
        <v>1.2</v>
      </c>
      <c r="H280" s="32"/>
    </row>
    <row r="281" spans="2:8" s="1" customFormat="1" ht="16.9" customHeight="1">
      <c r="B281" s="32"/>
      <c r="C281" s="210" t="s">
        <v>162</v>
      </c>
      <c r="D281" s="210" t="s">
        <v>333</v>
      </c>
      <c r="E281" s="17" t="s">
        <v>1</v>
      </c>
      <c r="F281" s="211">
        <v>278.712</v>
      </c>
      <c r="H281" s="32"/>
    </row>
    <row r="282" spans="2:8" s="1" customFormat="1" ht="16.9" customHeight="1">
      <c r="B282" s="32"/>
      <c r="C282" s="212" t="s">
        <v>2421</v>
      </c>
      <c r="H282" s="32"/>
    </row>
    <row r="283" spans="2:8" s="1" customFormat="1" ht="16.9" customHeight="1">
      <c r="B283" s="32"/>
      <c r="C283" s="210" t="s">
        <v>353</v>
      </c>
      <c r="D283" s="210" t="s">
        <v>354</v>
      </c>
      <c r="E283" s="17" t="s">
        <v>154</v>
      </c>
      <c r="F283" s="211">
        <v>336.774</v>
      </c>
      <c r="H283" s="32"/>
    </row>
    <row r="284" spans="2:8" s="1" customFormat="1" ht="16.9" customHeight="1">
      <c r="B284" s="32"/>
      <c r="C284" s="210" t="s">
        <v>746</v>
      </c>
      <c r="D284" s="210" t="s">
        <v>747</v>
      </c>
      <c r="E284" s="17" t="s">
        <v>154</v>
      </c>
      <c r="F284" s="211">
        <v>1296.876</v>
      </c>
      <c r="H284" s="32"/>
    </row>
    <row r="285" spans="2:8" s="1" customFormat="1" ht="16.9" customHeight="1">
      <c r="B285" s="32"/>
      <c r="C285" s="210" t="s">
        <v>751</v>
      </c>
      <c r="D285" s="210" t="s">
        <v>752</v>
      </c>
      <c r="E285" s="17" t="s">
        <v>154</v>
      </c>
      <c r="F285" s="211">
        <v>1888.936</v>
      </c>
      <c r="H285" s="32"/>
    </row>
    <row r="286" spans="2:8" s="1" customFormat="1" ht="22.5">
      <c r="B286" s="32"/>
      <c r="C286" s="210" t="s">
        <v>765</v>
      </c>
      <c r="D286" s="210" t="s">
        <v>766</v>
      </c>
      <c r="E286" s="17" t="s">
        <v>154</v>
      </c>
      <c r="F286" s="211">
        <v>1888.936</v>
      </c>
      <c r="H286" s="32"/>
    </row>
    <row r="287" spans="2:8" s="1" customFormat="1" ht="16.9" customHeight="1">
      <c r="B287" s="32"/>
      <c r="C287" s="210" t="s">
        <v>761</v>
      </c>
      <c r="D287" s="210" t="s">
        <v>762</v>
      </c>
      <c r="E287" s="17" t="s">
        <v>154</v>
      </c>
      <c r="F287" s="211">
        <v>859.336</v>
      </c>
      <c r="H287" s="32"/>
    </row>
    <row r="288" spans="2:8" s="1" customFormat="1" ht="16.9" customHeight="1">
      <c r="B288" s="32"/>
      <c r="C288" s="210" t="s">
        <v>933</v>
      </c>
      <c r="D288" s="210" t="s">
        <v>934</v>
      </c>
      <c r="E288" s="17" t="s">
        <v>154</v>
      </c>
      <c r="F288" s="211">
        <v>1888.936</v>
      </c>
      <c r="H288" s="32"/>
    </row>
    <row r="289" spans="2:8" s="1" customFormat="1" ht="16.9" customHeight="1">
      <c r="B289" s="32"/>
      <c r="C289" s="210" t="s">
        <v>963</v>
      </c>
      <c r="D289" s="210" t="s">
        <v>964</v>
      </c>
      <c r="E289" s="17" t="s">
        <v>236</v>
      </c>
      <c r="F289" s="211">
        <v>205.934</v>
      </c>
      <c r="H289" s="32"/>
    </row>
    <row r="290" spans="2:8" s="1" customFormat="1" ht="16.9" customHeight="1">
      <c r="B290" s="32"/>
      <c r="C290" s="206" t="s">
        <v>166</v>
      </c>
      <c r="D290" s="207" t="s">
        <v>167</v>
      </c>
      <c r="E290" s="208" t="s">
        <v>168</v>
      </c>
      <c r="F290" s="209">
        <v>24</v>
      </c>
      <c r="H290" s="32"/>
    </row>
    <row r="291" spans="2:8" s="1" customFormat="1" ht="16.9" customHeight="1">
      <c r="B291" s="32"/>
      <c r="C291" s="210" t="s">
        <v>1</v>
      </c>
      <c r="D291" s="210" t="s">
        <v>420</v>
      </c>
      <c r="E291" s="17" t="s">
        <v>1</v>
      </c>
      <c r="F291" s="211">
        <v>23.289</v>
      </c>
      <c r="H291" s="32"/>
    </row>
    <row r="292" spans="2:8" s="1" customFormat="1" ht="16.9" customHeight="1">
      <c r="B292" s="32"/>
      <c r="C292" s="210" t="s">
        <v>1</v>
      </c>
      <c r="D292" s="210" t="s">
        <v>421</v>
      </c>
      <c r="E292" s="17" t="s">
        <v>1</v>
      </c>
      <c r="F292" s="211">
        <v>0.711</v>
      </c>
      <c r="H292" s="32"/>
    </row>
    <row r="293" spans="2:8" s="1" customFormat="1" ht="16.9" customHeight="1">
      <c r="B293" s="32"/>
      <c r="C293" s="210" t="s">
        <v>166</v>
      </c>
      <c r="D293" s="210" t="s">
        <v>334</v>
      </c>
      <c r="E293" s="17" t="s">
        <v>1</v>
      </c>
      <c r="F293" s="211">
        <v>24</v>
      </c>
      <c r="H293" s="32"/>
    </row>
    <row r="294" spans="2:8" s="1" customFormat="1" ht="16.9" customHeight="1">
      <c r="B294" s="32"/>
      <c r="C294" s="212" t="s">
        <v>2421</v>
      </c>
      <c r="H294" s="32"/>
    </row>
    <row r="295" spans="2:8" s="1" customFormat="1" ht="16.9" customHeight="1">
      <c r="B295" s="32"/>
      <c r="C295" s="210" t="s">
        <v>417</v>
      </c>
      <c r="D295" s="210" t="s">
        <v>418</v>
      </c>
      <c r="E295" s="17" t="s">
        <v>168</v>
      </c>
      <c r="F295" s="211">
        <v>24</v>
      </c>
      <c r="H295" s="32"/>
    </row>
    <row r="296" spans="2:8" s="1" customFormat="1" ht="16.9" customHeight="1">
      <c r="B296" s="32"/>
      <c r="C296" s="210" t="s">
        <v>412</v>
      </c>
      <c r="D296" s="210" t="s">
        <v>413</v>
      </c>
      <c r="E296" s="17" t="s">
        <v>414</v>
      </c>
      <c r="F296" s="211">
        <v>288</v>
      </c>
      <c r="H296" s="32"/>
    </row>
    <row r="297" spans="2:8" s="1" customFormat="1" ht="16.9" customHeight="1">
      <c r="B297" s="32"/>
      <c r="C297" s="206" t="s">
        <v>170</v>
      </c>
      <c r="D297" s="207" t="s">
        <v>171</v>
      </c>
      <c r="E297" s="208" t="s">
        <v>172</v>
      </c>
      <c r="F297" s="209">
        <v>56.4</v>
      </c>
      <c r="H297" s="32"/>
    </row>
    <row r="298" spans="2:8" s="1" customFormat="1" ht="16.9" customHeight="1">
      <c r="B298" s="32"/>
      <c r="C298" s="210" t="s">
        <v>1</v>
      </c>
      <c r="D298" s="210" t="s">
        <v>426</v>
      </c>
      <c r="E298" s="17" t="s">
        <v>1</v>
      </c>
      <c r="F298" s="211">
        <v>0</v>
      </c>
      <c r="H298" s="32"/>
    </row>
    <row r="299" spans="2:8" s="1" customFormat="1" ht="16.9" customHeight="1">
      <c r="B299" s="32"/>
      <c r="C299" s="210" t="s">
        <v>1</v>
      </c>
      <c r="D299" s="210" t="s">
        <v>427</v>
      </c>
      <c r="E299" s="17" t="s">
        <v>1</v>
      </c>
      <c r="F299" s="211">
        <v>3.6</v>
      </c>
      <c r="H299" s="32"/>
    </row>
    <row r="300" spans="2:8" s="1" customFormat="1" ht="16.9" customHeight="1">
      <c r="B300" s="32"/>
      <c r="C300" s="210" t="s">
        <v>1</v>
      </c>
      <c r="D300" s="210" t="s">
        <v>428</v>
      </c>
      <c r="E300" s="17" t="s">
        <v>1</v>
      </c>
      <c r="F300" s="211">
        <v>1.2</v>
      </c>
      <c r="H300" s="32"/>
    </row>
    <row r="301" spans="2:8" s="1" customFormat="1" ht="16.9" customHeight="1">
      <c r="B301" s="32"/>
      <c r="C301" s="210" t="s">
        <v>1</v>
      </c>
      <c r="D301" s="210" t="s">
        <v>429</v>
      </c>
      <c r="E301" s="17" t="s">
        <v>1</v>
      </c>
      <c r="F301" s="211">
        <v>1.2</v>
      </c>
      <c r="H301" s="32"/>
    </row>
    <row r="302" spans="2:8" s="1" customFormat="1" ht="16.9" customHeight="1">
      <c r="B302" s="32"/>
      <c r="C302" s="210" t="s">
        <v>1</v>
      </c>
      <c r="D302" s="210" t="s">
        <v>430</v>
      </c>
      <c r="E302" s="17" t="s">
        <v>1</v>
      </c>
      <c r="F302" s="211">
        <v>1.2</v>
      </c>
      <c r="H302" s="32"/>
    </row>
    <row r="303" spans="2:8" s="1" customFormat="1" ht="16.9" customHeight="1">
      <c r="B303" s="32"/>
      <c r="C303" s="210" t="s">
        <v>1</v>
      </c>
      <c r="D303" s="210" t="s">
        <v>431</v>
      </c>
      <c r="E303" s="17" t="s">
        <v>1</v>
      </c>
      <c r="F303" s="211">
        <v>0</v>
      </c>
      <c r="H303" s="32"/>
    </row>
    <row r="304" spans="2:8" s="1" customFormat="1" ht="16.9" customHeight="1">
      <c r="B304" s="32"/>
      <c r="C304" s="210" t="s">
        <v>1</v>
      </c>
      <c r="D304" s="210" t="s">
        <v>432</v>
      </c>
      <c r="E304" s="17" t="s">
        <v>1</v>
      </c>
      <c r="F304" s="211">
        <v>30</v>
      </c>
      <c r="H304" s="32"/>
    </row>
    <row r="305" spans="2:8" s="1" customFormat="1" ht="16.9" customHeight="1">
      <c r="B305" s="32"/>
      <c r="C305" s="210" t="s">
        <v>1</v>
      </c>
      <c r="D305" s="210" t="s">
        <v>433</v>
      </c>
      <c r="E305" s="17" t="s">
        <v>1</v>
      </c>
      <c r="F305" s="211">
        <v>0</v>
      </c>
      <c r="H305" s="32"/>
    </row>
    <row r="306" spans="2:8" s="1" customFormat="1" ht="16.9" customHeight="1">
      <c r="B306" s="32"/>
      <c r="C306" s="210" t="s">
        <v>1</v>
      </c>
      <c r="D306" s="210" t="s">
        <v>434</v>
      </c>
      <c r="E306" s="17" t="s">
        <v>1</v>
      </c>
      <c r="F306" s="211">
        <v>9.6</v>
      </c>
      <c r="H306" s="32"/>
    </row>
    <row r="307" spans="2:8" s="1" customFormat="1" ht="16.9" customHeight="1">
      <c r="B307" s="32"/>
      <c r="C307" s="210" t="s">
        <v>1</v>
      </c>
      <c r="D307" s="210" t="s">
        <v>435</v>
      </c>
      <c r="E307" s="17" t="s">
        <v>1</v>
      </c>
      <c r="F307" s="211">
        <v>3.6</v>
      </c>
      <c r="H307" s="32"/>
    </row>
    <row r="308" spans="2:8" s="1" customFormat="1" ht="16.9" customHeight="1">
      <c r="B308" s="32"/>
      <c r="C308" s="210" t="s">
        <v>1</v>
      </c>
      <c r="D308" s="210" t="s">
        <v>436</v>
      </c>
      <c r="E308" s="17" t="s">
        <v>1</v>
      </c>
      <c r="F308" s="211">
        <v>2.4</v>
      </c>
      <c r="H308" s="32"/>
    </row>
    <row r="309" spans="2:8" s="1" customFormat="1" ht="16.9" customHeight="1">
      <c r="B309" s="32"/>
      <c r="C309" s="210" t="s">
        <v>1</v>
      </c>
      <c r="D309" s="210" t="s">
        <v>437</v>
      </c>
      <c r="E309" s="17" t="s">
        <v>1</v>
      </c>
      <c r="F309" s="211">
        <v>3.6</v>
      </c>
      <c r="H309" s="32"/>
    </row>
    <row r="310" spans="2:8" s="1" customFormat="1" ht="16.9" customHeight="1">
      <c r="B310" s="32"/>
      <c r="C310" s="210" t="s">
        <v>170</v>
      </c>
      <c r="D310" s="210" t="s">
        <v>334</v>
      </c>
      <c r="E310" s="17" t="s">
        <v>1</v>
      </c>
      <c r="F310" s="211">
        <v>56.4</v>
      </c>
      <c r="H310" s="32"/>
    </row>
    <row r="311" spans="2:8" s="1" customFormat="1" ht="16.9" customHeight="1">
      <c r="B311" s="32"/>
      <c r="C311" s="212" t="s">
        <v>2421</v>
      </c>
      <c r="H311" s="32"/>
    </row>
    <row r="312" spans="2:8" s="1" customFormat="1" ht="16.9" customHeight="1">
      <c r="B312" s="32"/>
      <c r="C312" s="210" t="s">
        <v>423</v>
      </c>
      <c r="D312" s="210" t="s">
        <v>424</v>
      </c>
      <c r="E312" s="17" t="s">
        <v>172</v>
      </c>
      <c r="F312" s="211">
        <v>56.4</v>
      </c>
      <c r="H312" s="32"/>
    </row>
    <row r="313" spans="2:8" s="1" customFormat="1" ht="16.9" customHeight="1">
      <c r="B313" s="32"/>
      <c r="C313" s="210" t="s">
        <v>561</v>
      </c>
      <c r="D313" s="210" t="s">
        <v>562</v>
      </c>
      <c r="E313" s="17" t="s">
        <v>107</v>
      </c>
      <c r="F313" s="211">
        <v>782.558</v>
      </c>
      <c r="H313" s="32"/>
    </row>
    <row r="314" spans="2:8" s="1" customFormat="1" ht="16.9" customHeight="1">
      <c r="B314" s="32"/>
      <c r="C314" s="210" t="s">
        <v>672</v>
      </c>
      <c r="D314" s="210" t="s">
        <v>673</v>
      </c>
      <c r="E314" s="17" t="s">
        <v>107</v>
      </c>
      <c r="F314" s="211">
        <v>155.069</v>
      </c>
      <c r="H314" s="32"/>
    </row>
    <row r="315" spans="2:8" s="1" customFormat="1" ht="16.9" customHeight="1">
      <c r="B315" s="32"/>
      <c r="C315" s="206" t="s">
        <v>174</v>
      </c>
      <c r="D315" s="207" t="s">
        <v>175</v>
      </c>
      <c r="E315" s="208" t="s">
        <v>172</v>
      </c>
      <c r="F315" s="209">
        <v>1.2</v>
      </c>
      <c r="H315" s="32"/>
    </row>
    <row r="316" spans="2:8" s="1" customFormat="1" ht="16.9" customHeight="1">
      <c r="B316" s="32"/>
      <c r="C316" s="210" t="s">
        <v>1</v>
      </c>
      <c r="D316" s="210" t="s">
        <v>442</v>
      </c>
      <c r="E316" s="17" t="s">
        <v>1</v>
      </c>
      <c r="F316" s="211">
        <v>0</v>
      </c>
      <c r="H316" s="32"/>
    </row>
    <row r="317" spans="2:8" s="1" customFormat="1" ht="16.9" customHeight="1">
      <c r="B317" s="32"/>
      <c r="C317" s="210" t="s">
        <v>1</v>
      </c>
      <c r="D317" s="210" t="s">
        <v>443</v>
      </c>
      <c r="E317" s="17" t="s">
        <v>1</v>
      </c>
      <c r="F317" s="211">
        <v>1.2</v>
      </c>
      <c r="H317" s="32"/>
    </row>
    <row r="318" spans="2:8" s="1" customFormat="1" ht="16.9" customHeight="1">
      <c r="B318" s="32"/>
      <c r="C318" s="210" t="s">
        <v>174</v>
      </c>
      <c r="D318" s="210" t="s">
        <v>334</v>
      </c>
      <c r="E318" s="17" t="s">
        <v>1</v>
      </c>
      <c r="F318" s="211">
        <v>1.2</v>
      </c>
      <c r="H318" s="32"/>
    </row>
    <row r="319" spans="2:8" s="1" customFormat="1" ht="16.9" customHeight="1">
      <c r="B319" s="32"/>
      <c r="C319" s="212" t="s">
        <v>2421</v>
      </c>
      <c r="H319" s="32"/>
    </row>
    <row r="320" spans="2:8" s="1" customFormat="1" ht="16.9" customHeight="1">
      <c r="B320" s="32"/>
      <c r="C320" s="210" t="s">
        <v>439</v>
      </c>
      <c r="D320" s="210" t="s">
        <v>440</v>
      </c>
      <c r="E320" s="17" t="s">
        <v>172</v>
      </c>
      <c r="F320" s="211">
        <v>1.2</v>
      </c>
      <c r="H320" s="32"/>
    </row>
    <row r="321" spans="2:8" s="1" customFormat="1" ht="16.9" customHeight="1">
      <c r="B321" s="32"/>
      <c r="C321" s="210" t="s">
        <v>561</v>
      </c>
      <c r="D321" s="210" t="s">
        <v>562</v>
      </c>
      <c r="E321" s="17" t="s">
        <v>107</v>
      </c>
      <c r="F321" s="211">
        <v>782.558</v>
      </c>
      <c r="H321" s="32"/>
    </row>
    <row r="322" spans="2:8" s="1" customFormat="1" ht="16.9" customHeight="1">
      <c r="B322" s="32"/>
      <c r="C322" s="210" t="s">
        <v>672</v>
      </c>
      <c r="D322" s="210" t="s">
        <v>673</v>
      </c>
      <c r="E322" s="17" t="s">
        <v>107</v>
      </c>
      <c r="F322" s="211">
        <v>155.069</v>
      </c>
      <c r="H322" s="32"/>
    </row>
    <row r="323" spans="2:8" s="1" customFormat="1" ht="16.9" customHeight="1">
      <c r="B323" s="32"/>
      <c r="C323" s="206" t="s">
        <v>177</v>
      </c>
      <c r="D323" s="207" t="s">
        <v>178</v>
      </c>
      <c r="E323" s="208" t="s">
        <v>172</v>
      </c>
      <c r="F323" s="209">
        <v>14.4</v>
      </c>
      <c r="H323" s="32"/>
    </row>
    <row r="324" spans="2:8" s="1" customFormat="1" ht="16.9" customHeight="1">
      <c r="B324" s="32"/>
      <c r="C324" s="210" t="s">
        <v>1</v>
      </c>
      <c r="D324" s="210" t="s">
        <v>448</v>
      </c>
      <c r="E324" s="17" t="s">
        <v>1</v>
      </c>
      <c r="F324" s="211">
        <v>0</v>
      </c>
      <c r="H324" s="32"/>
    </row>
    <row r="325" spans="2:8" s="1" customFormat="1" ht="16.9" customHeight="1">
      <c r="B325" s="32"/>
      <c r="C325" s="210" t="s">
        <v>1</v>
      </c>
      <c r="D325" s="210" t="s">
        <v>449</v>
      </c>
      <c r="E325" s="17" t="s">
        <v>1</v>
      </c>
      <c r="F325" s="211">
        <v>7.2</v>
      </c>
      <c r="H325" s="32"/>
    </row>
    <row r="326" spans="2:8" s="1" customFormat="1" ht="16.9" customHeight="1">
      <c r="B326" s="32"/>
      <c r="C326" s="210" t="s">
        <v>1</v>
      </c>
      <c r="D326" s="210" t="s">
        <v>450</v>
      </c>
      <c r="E326" s="17" t="s">
        <v>1</v>
      </c>
      <c r="F326" s="211">
        <v>1.2</v>
      </c>
      <c r="H326" s="32"/>
    </row>
    <row r="327" spans="2:8" s="1" customFormat="1" ht="16.9" customHeight="1">
      <c r="B327" s="32"/>
      <c r="C327" s="210" t="s">
        <v>1</v>
      </c>
      <c r="D327" s="210" t="s">
        <v>451</v>
      </c>
      <c r="E327" s="17" t="s">
        <v>1</v>
      </c>
      <c r="F327" s="211">
        <v>2.4</v>
      </c>
      <c r="H327" s="32"/>
    </row>
    <row r="328" spans="2:8" s="1" customFormat="1" ht="16.9" customHeight="1">
      <c r="B328" s="32"/>
      <c r="C328" s="210" t="s">
        <v>1</v>
      </c>
      <c r="D328" s="210" t="s">
        <v>452</v>
      </c>
      <c r="E328" s="17" t="s">
        <v>1</v>
      </c>
      <c r="F328" s="211">
        <v>3.6</v>
      </c>
      <c r="H328" s="32"/>
    </row>
    <row r="329" spans="2:8" s="1" customFormat="1" ht="16.9" customHeight="1">
      <c r="B329" s="32"/>
      <c r="C329" s="210" t="s">
        <v>177</v>
      </c>
      <c r="D329" s="210" t="s">
        <v>334</v>
      </c>
      <c r="E329" s="17" t="s">
        <v>1</v>
      </c>
      <c r="F329" s="211">
        <v>14.4</v>
      </c>
      <c r="H329" s="32"/>
    </row>
    <row r="330" spans="2:8" s="1" customFormat="1" ht="16.9" customHeight="1">
      <c r="B330" s="32"/>
      <c r="C330" s="212" t="s">
        <v>2421</v>
      </c>
      <c r="H330" s="32"/>
    </row>
    <row r="331" spans="2:8" s="1" customFormat="1" ht="16.9" customHeight="1">
      <c r="B331" s="32"/>
      <c r="C331" s="210" t="s">
        <v>445</v>
      </c>
      <c r="D331" s="210" t="s">
        <v>446</v>
      </c>
      <c r="E331" s="17" t="s">
        <v>172</v>
      </c>
      <c r="F331" s="211">
        <v>14.4</v>
      </c>
      <c r="H331" s="32"/>
    </row>
    <row r="332" spans="2:8" s="1" customFormat="1" ht="16.9" customHeight="1">
      <c r="B332" s="32"/>
      <c r="C332" s="210" t="s">
        <v>561</v>
      </c>
      <c r="D332" s="210" t="s">
        <v>562</v>
      </c>
      <c r="E332" s="17" t="s">
        <v>107</v>
      </c>
      <c r="F332" s="211">
        <v>782.558</v>
      </c>
      <c r="H332" s="32"/>
    </row>
    <row r="333" spans="2:8" s="1" customFormat="1" ht="16.9" customHeight="1">
      <c r="B333" s="32"/>
      <c r="C333" s="210" t="s">
        <v>672</v>
      </c>
      <c r="D333" s="210" t="s">
        <v>673</v>
      </c>
      <c r="E333" s="17" t="s">
        <v>107</v>
      </c>
      <c r="F333" s="211">
        <v>155.069</v>
      </c>
      <c r="H333" s="32"/>
    </row>
    <row r="334" spans="2:8" s="1" customFormat="1" ht="16.9" customHeight="1">
      <c r="B334" s="32"/>
      <c r="C334" s="206" t="s">
        <v>180</v>
      </c>
      <c r="D334" s="207" t="s">
        <v>181</v>
      </c>
      <c r="E334" s="208" t="s">
        <v>154</v>
      </c>
      <c r="F334" s="209">
        <v>1029.6</v>
      </c>
      <c r="H334" s="32"/>
    </row>
    <row r="335" spans="2:8" s="1" customFormat="1" ht="16.9" customHeight="1">
      <c r="B335" s="32"/>
      <c r="C335" s="212" t="s">
        <v>2421</v>
      </c>
      <c r="H335" s="32"/>
    </row>
    <row r="336" spans="2:8" s="1" customFormat="1" ht="22.5">
      <c r="B336" s="32"/>
      <c r="C336" s="210" t="s">
        <v>396</v>
      </c>
      <c r="D336" s="210" t="s">
        <v>397</v>
      </c>
      <c r="E336" s="17" t="s">
        <v>154</v>
      </c>
      <c r="F336" s="211">
        <v>950.576</v>
      </c>
      <c r="H336" s="32"/>
    </row>
    <row r="337" spans="2:8" s="1" customFormat="1" ht="16.9" customHeight="1">
      <c r="B337" s="32"/>
      <c r="C337" s="210" t="s">
        <v>887</v>
      </c>
      <c r="D337" s="210" t="s">
        <v>888</v>
      </c>
      <c r="E337" s="17" t="s">
        <v>172</v>
      </c>
      <c r="F337" s="211">
        <v>349.2</v>
      </c>
      <c r="H337" s="32"/>
    </row>
    <row r="338" spans="2:8" s="1" customFormat="1" ht="16.9" customHeight="1">
      <c r="B338" s="32"/>
      <c r="C338" s="206" t="s">
        <v>183</v>
      </c>
      <c r="D338" s="207" t="s">
        <v>184</v>
      </c>
      <c r="E338" s="208" t="s">
        <v>154</v>
      </c>
      <c r="F338" s="209">
        <v>239.36</v>
      </c>
      <c r="H338" s="32"/>
    </row>
    <row r="339" spans="2:8" s="1" customFormat="1" ht="16.9" customHeight="1">
      <c r="B339" s="32"/>
      <c r="C339" s="210" t="s">
        <v>1</v>
      </c>
      <c r="D339" s="210" t="s">
        <v>402</v>
      </c>
      <c r="E339" s="17" t="s">
        <v>1</v>
      </c>
      <c r="F339" s="211">
        <v>0</v>
      </c>
      <c r="H339" s="32"/>
    </row>
    <row r="340" spans="2:8" s="1" customFormat="1" ht="16.9" customHeight="1">
      <c r="B340" s="32"/>
      <c r="C340" s="210" t="s">
        <v>1</v>
      </c>
      <c r="D340" s="210" t="s">
        <v>403</v>
      </c>
      <c r="E340" s="17" t="s">
        <v>1</v>
      </c>
      <c r="F340" s="211">
        <v>0</v>
      </c>
      <c r="H340" s="32"/>
    </row>
    <row r="341" spans="2:8" s="1" customFormat="1" ht="16.9" customHeight="1">
      <c r="B341" s="32"/>
      <c r="C341" s="210" t="s">
        <v>1</v>
      </c>
      <c r="D341" s="210" t="s">
        <v>404</v>
      </c>
      <c r="E341" s="17" t="s">
        <v>1</v>
      </c>
      <c r="F341" s="211">
        <v>0</v>
      </c>
      <c r="H341" s="32"/>
    </row>
    <row r="342" spans="2:8" s="1" customFormat="1" ht="16.9" customHeight="1">
      <c r="B342" s="32"/>
      <c r="C342" s="210" t="s">
        <v>1</v>
      </c>
      <c r="D342" s="210" t="s">
        <v>405</v>
      </c>
      <c r="E342" s="17" t="s">
        <v>1</v>
      </c>
      <c r="F342" s="211">
        <v>1029.6</v>
      </c>
      <c r="H342" s="32"/>
    </row>
    <row r="343" spans="2:8" s="1" customFormat="1" ht="16.9" customHeight="1">
      <c r="B343" s="32"/>
      <c r="C343" s="210" t="s">
        <v>1</v>
      </c>
      <c r="D343" s="210" t="s">
        <v>406</v>
      </c>
      <c r="E343" s="17" t="s">
        <v>1</v>
      </c>
      <c r="F343" s="211">
        <v>0</v>
      </c>
      <c r="H343" s="32"/>
    </row>
    <row r="344" spans="2:8" s="1" customFormat="1" ht="16.9" customHeight="1">
      <c r="B344" s="32"/>
      <c r="C344" s="210" t="s">
        <v>1</v>
      </c>
      <c r="D344" s="210" t="s">
        <v>407</v>
      </c>
      <c r="E344" s="17" t="s">
        <v>1</v>
      </c>
      <c r="F344" s="211">
        <v>-790.24</v>
      </c>
      <c r="H344" s="32"/>
    </row>
    <row r="345" spans="2:8" s="1" customFormat="1" ht="16.9" customHeight="1">
      <c r="B345" s="32"/>
      <c r="C345" s="210" t="s">
        <v>183</v>
      </c>
      <c r="D345" s="210" t="s">
        <v>333</v>
      </c>
      <c r="E345" s="17" t="s">
        <v>1</v>
      </c>
      <c r="F345" s="211">
        <v>239.36</v>
      </c>
      <c r="H345" s="32"/>
    </row>
    <row r="346" spans="2:8" s="1" customFormat="1" ht="16.9" customHeight="1">
      <c r="B346" s="32"/>
      <c r="C346" s="212" t="s">
        <v>2421</v>
      </c>
      <c r="H346" s="32"/>
    </row>
    <row r="347" spans="2:8" s="1" customFormat="1" ht="22.5">
      <c r="B347" s="32"/>
      <c r="C347" s="210" t="s">
        <v>396</v>
      </c>
      <c r="D347" s="210" t="s">
        <v>397</v>
      </c>
      <c r="E347" s="17" t="s">
        <v>154</v>
      </c>
      <c r="F347" s="211">
        <v>950.576</v>
      </c>
      <c r="H347" s="32"/>
    </row>
    <row r="348" spans="2:8" s="1" customFormat="1" ht="16.9" customHeight="1">
      <c r="B348" s="32"/>
      <c r="C348" s="210" t="s">
        <v>751</v>
      </c>
      <c r="D348" s="210" t="s">
        <v>752</v>
      </c>
      <c r="E348" s="17" t="s">
        <v>154</v>
      </c>
      <c r="F348" s="211">
        <v>1888.936</v>
      </c>
      <c r="H348" s="32"/>
    </row>
    <row r="349" spans="2:8" s="1" customFormat="1" ht="22.5">
      <c r="B349" s="32"/>
      <c r="C349" s="210" t="s">
        <v>765</v>
      </c>
      <c r="D349" s="210" t="s">
        <v>766</v>
      </c>
      <c r="E349" s="17" t="s">
        <v>154</v>
      </c>
      <c r="F349" s="211">
        <v>1888.936</v>
      </c>
      <c r="H349" s="32"/>
    </row>
    <row r="350" spans="2:8" s="1" customFormat="1" ht="16.9" customHeight="1">
      <c r="B350" s="32"/>
      <c r="C350" s="210" t="s">
        <v>933</v>
      </c>
      <c r="D350" s="210" t="s">
        <v>934</v>
      </c>
      <c r="E350" s="17" t="s">
        <v>154</v>
      </c>
      <c r="F350" s="211">
        <v>1888.936</v>
      </c>
      <c r="H350" s="32"/>
    </row>
    <row r="351" spans="2:8" s="1" customFormat="1" ht="16.9" customHeight="1">
      <c r="B351" s="32"/>
      <c r="C351" s="210" t="s">
        <v>939</v>
      </c>
      <c r="D351" s="210" t="s">
        <v>940</v>
      </c>
      <c r="E351" s="17" t="s">
        <v>236</v>
      </c>
      <c r="F351" s="211">
        <v>1252.531</v>
      </c>
      <c r="H351" s="32"/>
    </row>
    <row r="352" spans="2:8" s="1" customFormat="1" ht="16.9" customHeight="1">
      <c r="B352" s="32"/>
      <c r="C352" s="206" t="s">
        <v>186</v>
      </c>
      <c r="D352" s="207" t="s">
        <v>187</v>
      </c>
      <c r="E352" s="208" t="s">
        <v>154</v>
      </c>
      <c r="F352" s="209">
        <v>437.54</v>
      </c>
      <c r="H352" s="32"/>
    </row>
    <row r="353" spans="2:8" s="1" customFormat="1" ht="16.9" customHeight="1">
      <c r="B353" s="32"/>
      <c r="C353" s="210" t="s">
        <v>1</v>
      </c>
      <c r="D353" s="210" t="s">
        <v>732</v>
      </c>
      <c r="E353" s="17" t="s">
        <v>1</v>
      </c>
      <c r="F353" s="211">
        <v>0</v>
      </c>
      <c r="H353" s="32"/>
    </row>
    <row r="354" spans="2:8" s="1" customFormat="1" ht="16.9" customHeight="1">
      <c r="B354" s="32"/>
      <c r="C354" s="210" t="s">
        <v>1</v>
      </c>
      <c r="D354" s="210" t="s">
        <v>152</v>
      </c>
      <c r="E354" s="17" t="s">
        <v>1</v>
      </c>
      <c r="F354" s="211">
        <v>437.54</v>
      </c>
      <c r="H354" s="32"/>
    </row>
    <row r="355" spans="2:8" s="1" customFormat="1" ht="16.9" customHeight="1">
      <c r="B355" s="32"/>
      <c r="C355" s="210" t="s">
        <v>186</v>
      </c>
      <c r="D355" s="210" t="s">
        <v>334</v>
      </c>
      <c r="E355" s="17" t="s">
        <v>1</v>
      </c>
      <c r="F355" s="211">
        <v>437.54</v>
      </c>
      <c r="H355" s="32"/>
    </row>
    <row r="356" spans="2:8" s="1" customFormat="1" ht="16.9" customHeight="1">
      <c r="B356" s="32"/>
      <c r="C356" s="212" t="s">
        <v>2421</v>
      </c>
      <c r="H356" s="32"/>
    </row>
    <row r="357" spans="2:8" s="1" customFormat="1" ht="16.9" customHeight="1">
      <c r="B357" s="32"/>
      <c r="C357" s="210" t="s">
        <v>742</v>
      </c>
      <c r="D357" s="210" t="s">
        <v>743</v>
      </c>
      <c r="E357" s="17" t="s">
        <v>154</v>
      </c>
      <c r="F357" s="211">
        <v>437.54</v>
      </c>
      <c r="H357" s="32"/>
    </row>
    <row r="358" spans="2:8" s="1" customFormat="1" ht="16.9" customHeight="1">
      <c r="B358" s="32"/>
      <c r="C358" s="210" t="s">
        <v>335</v>
      </c>
      <c r="D358" s="210" t="s">
        <v>336</v>
      </c>
      <c r="E358" s="17" t="s">
        <v>154</v>
      </c>
      <c r="F358" s="211">
        <v>1455.704</v>
      </c>
      <c r="H358" s="32"/>
    </row>
    <row r="359" spans="2:8" s="1" customFormat="1" ht="16.9" customHeight="1">
      <c r="B359" s="32"/>
      <c r="C359" s="210" t="s">
        <v>341</v>
      </c>
      <c r="D359" s="210" t="s">
        <v>342</v>
      </c>
      <c r="E359" s="17" t="s">
        <v>154</v>
      </c>
      <c r="F359" s="211">
        <v>79.024</v>
      </c>
      <c r="H359" s="32"/>
    </row>
    <row r="360" spans="2:8" s="1" customFormat="1" ht="22.5">
      <c r="B360" s="32"/>
      <c r="C360" s="210" t="s">
        <v>396</v>
      </c>
      <c r="D360" s="210" t="s">
        <v>397</v>
      </c>
      <c r="E360" s="17" t="s">
        <v>154</v>
      </c>
      <c r="F360" s="211">
        <v>950.576</v>
      </c>
      <c r="H360" s="32"/>
    </row>
    <row r="361" spans="2:8" s="1" customFormat="1" ht="16.9" customHeight="1">
      <c r="B361" s="32"/>
      <c r="C361" s="210" t="s">
        <v>729</v>
      </c>
      <c r="D361" s="210" t="s">
        <v>730</v>
      </c>
      <c r="E361" s="17" t="s">
        <v>154</v>
      </c>
      <c r="F361" s="211">
        <v>437.54</v>
      </c>
      <c r="H361" s="32"/>
    </row>
    <row r="362" spans="2:8" s="1" customFormat="1" ht="16.9" customHeight="1">
      <c r="B362" s="32"/>
      <c r="C362" s="210" t="s">
        <v>939</v>
      </c>
      <c r="D362" s="210" t="s">
        <v>940</v>
      </c>
      <c r="E362" s="17" t="s">
        <v>236</v>
      </c>
      <c r="F362" s="211">
        <v>1252.531</v>
      </c>
      <c r="H362" s="32"/>
    </row>
    <row r="363" spans="2:8" s="1" customFormat="1" ht="16.9" customHeight="1">
      <c r="B363" s="32"/>
      <c r="C363" s="210" t="s">
        <v>963</v>
      </c>
      <c r="D363" s="210" t="s">
        <v>964</v>
      </c>
      <c r="E363" s="17" t="s">
        <v>236</v>
      </c>
      <c r="F363" s="211">
        <v>205.934</v>
      </c>
      <c r="H363" s="32"/>
    </row>
    <row r="364" spans="2:8" s="1" customFormat="1" ht="16.9" customHeight="1">
      <c r="B364" s="32"/>
      <c r="C364" s="206" t="s">
        <v>188</v>
      </c>
      <c r="D364" s="207" t="s">
        <v>189</v>
      </c>
      <c r="E364" s="208" t="s">
        <v>172</v>
      </c>
      <c r="F364" s="209">
        <v>3</v>
      </c>
      <c r="H364" s="32"/>
    </row>
    <row r="365" spans="2:8" s="1" customFormat="1" ht="16.9" customHeight="1">
      <c r="B365" s="32"/>
      <c r="C365" s="210" t="s">
        <v>1</v>
      </c>
      <c r="D365" s="210" t="s">
        <v>466</v>
      </c>
      <c r="E365" s="17" t="s">
        <v>1</v>
      </c>
      <c r="F365" s="211">
        <v>3</v>
      </c>
      <c r="H365" s="32"/>
    </row>
    <row r="366" spans="2:8" s="1" customFormat="1" ht="16.9" customHeight="1">
      <c r="B366" s="32"/>
      <c r="C366" s="210" t="s">
        <v>188</v>
      </c>
      <c r="D366" s="210" t="s">
        <v>333</v>
      </c>
      <c r="E366" s="17" t="s">
        <v>1</v>
      </c>
      <c r="F366" s="211">
        <v>3</v>
      </c>
      <c r="H366" s="32"/>
    </row>
    <row r="367" spans="2:8" s="1" customFormat="1" ht="16.9" customHeight="1">
      <c r="B367" s="32"/>
      <c r="C367" s="212" t="s">
        <v>2421</v>
      </c>
      <c r="H367" s="32"/>
    </row>
    <row r="368" spans="2:8" s="1" customFormat="1" ht="22.5">
      <c r="B368" s="32"/>
      <c r="C368" s="210" t="s">
        <v>459</v>
      </c>
      <c r="D368" s="210" t="s">
        <v>460</v>
      </c>
      <c r="E368" s="17" t="s">
        <v>107</v>
      </c>
      <c r="F368" s="211">
        <v>1514.178</v>
      </c>
      <c r="H368" s="32"/>
    </row>
    <row r="369" spans="2:8" s="1" customFormat="1" ht="22.5">
      <c r="B369" s="32"/>
      <c r="C369" s="210" t="s">
        <v>396</v>
      </c>
      <c r="D369" s="210" t="s">
        <v>397</v>
      </c>
      <c r="E369" s="17" t="s">
        <v>154</v>
      </c>
      <c r="F369" s="211">
        <v>950.576</v>
      </c>
      <c r="H369" s="32"/>
    </row>
    <row r="370" spans="2:8" s="1" customFormat="1" ht="16.9" customHeight="1">
      <c r="B370" s="32"/>
      <c r="C370" s="210" t="s">
        <v>887</v>
      </c>
      <c r="D370" s="210" t="s">
        <v>888</v>
      </c>
      <c r="E370" s="17" t="s">
        <v>172</v>
      </c>
      <c r="F370" s="211">
        <v>349.2</v>
      </c>
      <c r="H370" s="32"/>
    </row>
    <row r="371" spans="2:8" s="1" customFormat="1" ht="16.9" customHeight="1">
      <c r="B371" s="32"/>
      <c r="C371" s="206" t="s">
        <v>191</v>
      </c>
      <c r="D371" s="207" t="s">
        <v>192</v>
      </c>
      <c r="E371" s="208" t="s">
        <v>154</v>
      </c>
      <c r="F371" s="209">
        <v>5124.655</v>
      </c>
      <c r="H371" s="32"/>
    </row>
    <row r="372" spans="2:8" s="1" customFormat="1" ht="16.9" customHeight="1">
      <c r="B372" s="32"/>
      <c r="C372" s="210" t="s">
        <v>1</v>
      </c>
      <c r="D372" s="210" t="s">
        <v>325</v>
      </c>
      <c r="E372" s="17" t="s">
        <v>1</v>
      </c>
      <c r="F372" s="211">
        <v>0</v>
      </c>
      <c r="H372" s="32"/>
    </row>
    <row r="373" spans="2:8" s="1" customFormat="1" ht="16.9" customHeight="1">
      <c r="B373" s="32"/>
      <c r="C373" s="210" t="s">
        <v>1</v>
      </c>
      <c r="D373" s="210" t="s">
        <v>512</v>
      </c>
      <c r="E373" s="17" t="s">
        <v>1</v>
      </c>
      <c r="F373" s="211">
        <v>2551.646</v>
      </c>
      <c r="H373" s="32"/>
    </row>
    <row r="374" spans="2:8" s="1" customFormat="1" ht="16.9" customHeight="1">
      <c r="B374" s="32"/>
      <c r="C374" s="210" t="s">
        <v>1</v>
      </c>
      <c r="D374" s="210" t="s">
        <v>513</v>
      </c>
      <c r="E374" s="17" t="s">
        <v>1</v>
      </c>
      <c r="F374" s="211">
        <v>-645.789</v>
      </c>
      <c r="H374" s="32"/>
    </row>
    <row r="375" spans="2:8" s="1" customFormat="1" ht="16.9" customHeight="1">
      <c r="B375" s="32"/>
      <c r="C375" s="210" t="s">
        <v>1</v>
      </c>
      <c r="D375" s="210" t="s">
        <v>362</v>
      </c>
      <c r="E375" s="17" t="s">
        <v>1</v>
      </c>
      <c r="F375" s="211">
        <v>0</v>
      </c>
      <c r="H375" s="32"/>
    </row>
    <row r="376" spans="2:8" s="1" customFormat="1" ht="16.9" customHeight="1">
      <c r="B376" s="32"/>
      <c r="C376" s="210" t="s">
        <v>1</v>
      </c>
      <c r="D376" s="210" t="s">
        <v>514</v>
      </c>
      <c r="E376" s="17" t="s">
        <v>1</v>
      </c>
      <c r="F376" s="211">
        <v>706.315</v>
      </c>
      <c r="H376" s="32"/>
    </row>
    <row r="377" spans="2:8" s="1" customFormat="1" ht="16.9" customHeight="1">
      <c r="B377" s="32"/>
      <c r="C377" s="210" t="s">
        <v>1</v>
      </c>
      <c r="D377" s="210" t="s">
        <v>365</v>
      </c>
      <c r="E377" s="17" t="s">
        <v>1</v>
      </c>
      <c r="F377" s="211">
        <v>0</v>
      </c>
      <c r="H377" s="32"/>
    </row>
    <row r="378" spans="2:8" s="1" customFormat="1" ht="16.9" customHeight="1">
      <c r="B378" s="32"/>
      <c r="C378" s="210" t="s">
        <v>1</v>
      </c>
      <c r="D378" s="210" t="s">
        <v>515</v>
      </c>
      <c r="E378" s="17" t="s">
        <v>1</v>
      </c>
      <c r="F378" s="211">
        <v>354.816</v>
      </c>
      <c r="H378" s="32"/>
    </row>
    <row r="379" spans="2:8" s="1" customFormat="1" ht="16.9" customHeight="1">
      <c r="B379" s="32"/>
      <c r="C379" s="210" t="s">
        <v>1</v>
      </c>
      <c r="D379" s="210" t="s">
        <v>368</v>
      </c>
      <c r="E379" s="17" t="s">
        <v>1</v>
      </c>
      <c r="F379" s="211">
        <v>0</v>
      </c>
      <c r="H379" s="32"/>
    </row>
    <row r="380" spans="2:8" s="1" customFormat="1" ht="16.9" customHeight="1">
      <c r="B380" s="32"/>
      <c r="C380" s="210" t="s">
        <v>1</v>
      </c>
      <c r="D380" s="210" t="s">
        <v>516</v>
      </c>
      <c r="E380" s="17" t="s">
        <v>1</v>
      </c>
      <c r="F380" s="211">
        <v>345.661</v>
      </c>
      <c r="H380" s="32"/>
    </row>
    <row r="381" spans="2:8" s="1" customFormat="1" ht="16.9" customHeight="1">
      <c r="B381" s="32"/>
      <c r="C381" s="210" t="s">
        <v>1</v>
      </c>
      <c r="D381" s="210" t="s">
        <v>331</v>
      </c>
      <c r="E381" s="17" t="s">
        <v>1</v>
      </c>
      <c r="F381" s="211">
        <v>0</v>
      </c>
      <c r="H381" s="32"/>
    </row>
    <row r="382" spans="2:8" s="1" customFormat="1" ht="16.9" customHeight="1">
      <c r="B382" s="32"/>
      <c r="C382" s="210" t="s">
        <v>1</v>
      </c>
      <c r="D382" s="210" t="s">
        <v>517</v>
      </c>
      <c r="E382" s="17" t="s">
        <v>1</v>
      </c>
      <c r="F382" s="211">
        <v>1765.428</v>
      </c>
      <c r="H382" s="32"/>
    </row>
    <row r="383" spans="2:8" s="1" customFormat="1" ht="16.9" customHeight="1">
      <c r="B383" s="32"/>
      <c r="C383" s="210" t="s">
        <v>1</v>
      </c>
      <c r="D383" s="210" t="s">
        <v>478</v>
      </c>
      <c r="E383" s="17" t="s">
        <v>1</v>
      </c>
      <c r="F383" s="211">
        <v>0</v>
      </c>
      <c r="H383" s="32"/>
    </row>
    <row r="384" spans="2:8" s="1" customFormat="1" ht="16.9" customHeight="1">
      <c r="B384" s="32"/>
      <c r="C384" s="210" t="s">
        <v>1</v>
      </c>
      <c r="D384" s="210" t="s">
        <v>518</v>
      </c>
      <c r="E384" s="17" t="s">
        <v>1</v>
      </c>
      <c r="F384" s="211">
        <v>46.578</v>
      </c>
      <c r="H384" s="32"/>
    </row>
    <row r="385" spans="2:8" s="1" customFormat="1" ht="16.9" customHeight="1">
      <c r="B385" s="32"/>
      <c r="C385" s="210" t="s">
        <v>191</v>
      </c>
      <c r="D385" s="210" t="s">
        <v>334</v>
      </c>
      <c r="E385" s="17" t="s">
        <v>1</v>
      </c>
      <c r="F385" s="211">
        <v>5124.655</v>
      </c>
      <c r="H385" s="32"/>
    </row>
    <row r="386" spans="2:8" s="1" customFormat="1" ht="16.9" customHeight="1">
      <c r="B386" s="32"/>
      <c r="C386" s="212" t="s">
        <v>2421</v>
      </c>
      <c r="H386" s="32"/>
    </row>
    <row r="387" spans="2:8" s="1" customFormat="1" ht="16.9" customHeight="1">
      <c r="B387" s="32"/>
      <c r="C387" s="210" t="s">
        <v>509</v>
      </c>
      <c r="D387" s="210" t="s">
        <v>510</v>
      </c>
      <c r="E387" s="17" t="s">
        <v>154</v>
      </c>
      <c r="F387" s="211">
        <v>5124.655</v>
      </c>
      <c r="H387" s="32"/>
    </row>
    <row r="388" spans="2:8" s="1" customFormat="1" ht="16.9" customHeight="1">
      <c r="B388" s="32"/>
      <c r="C388" s="210" t="s">
        <v>520</v>
      </c>
      <c r="D388" s="210" t="s">
        <v>521</v>
      </c>
      <c r="E388" s="17" t="s">
        <v>154</v>
      </c>
      <c r="F388" s="211">
        <v>5124.655</v>
      </c>
      <c r="H388" s="32"/>
    </row>
    <row r="389" spans="2:8" s="1" customFormat="1" ht="16.9" customHeight="1">
      <c r="B389" s="32"/>
      <c r="C389" s="206" t="s">
        <v>194</v>
      </c>
      <c r="D389" s="207" t="s">
        <v>195</v>
      </c>
      <c r="E389" s="208" t="s">
        <v>107</v>
      </c>
      <c r="F389" s="209">
        <v>8.775</v>
      </c>
      <c r="H389" s="32"/>
    </row>
    <row r="390" spans="2:8" s="1" customFormat="1" ht="16.9" customHeight="1">
      <c r="B390" s="32"/>
      <c r="C390" s="210" t="s">
        <v>1</v>
      </c>
      <c r="D390" s="210" t="s">
        <v>715</v>
      </c>
      <c r="E390" s="17" t="s">
        <v>1</v>
      </c>
      <c r="F390" s="211">
        <v>0</v>
      </c>
      <c r="H390" s="32"/>
    </row>
    <row r="391" spans="2:8" s="1" customFormat="1" ht="16.9" customHeight="1">
      <c r="B391" s="32"/>
      <c r="C391" s="210" t="s">
        <v>1</v>
      </c>
      <c r="D391" s="210" t="s">
        <v>716</v>
      </c>
      <c r="E391" s="17" t="s">
        <v>1</v>
      </c>
      <c r="F391" s="211">
        <v>8.775</v>
      </c>
      <c r="H391" s="32"/>
    </row>
    <row r="392" spans="2:8" s="1" customFormat="1" ht="16.9" customHeight="1">
      <c r="B392" s="32"/>
      <c r="C392" s="210" t="s">
        <v>194</v>
      </c>
      <c r="D392" s="210" t="s">
        <v>334</v>
      </c>
      <c r="E392" s="17" t="s">
        <v>1</v>
      </c>
      <c r="F392" s="211">
        <v>8.775</v>
      </c>
      <c r="H392" s="32"/>
    </row>
    <row r="393" spans="2:8" s="1" customFormat="1" ht="16.9" customHeight="1">
      <c r="B393" s="32"/>
      <c r="C393" s="212" t="s">
        <v>2421</v>
      </c>
      <c r="H393" s="32"/>
    </row>
    <row r="394" spans="2:8" s="1" customFormat="1" ht="22.5">
      <c r="B394" s="32"/>
      <c r="C394" s="210" t="s">
        <v>712</v>
      </c>
      <c r="D394" s="210" t="s">
        <v>713</v>
      </c>
      <c r="E394" s="17" t="s">
        <v>107</v>
      </c>
      <c r="F394" s="211">
        <v>8.775</v>
      </c>
      <c r="H394" s="32"/>
    </row>
    <row r="395" spans="2:8" s="1" customFormat="1" ht="16.9" customHeight="1">
      <c r="B395" s="32"/>
      <c r="C395" s="210" t="s">
        <v>580</v>
      </c>
      <c r="D395" s="210" t="s">
        <v>581</v>
      </c>
      <c r="E395" s="17" t="s">
        <v>107</v>
      </c>
      <c r="F395" s="211">
        <v>1869.93</v>
      </c>
      <c r="H395" s="32"/>
    </row>
    <row r="396" spans="2:8" s="1" customFormat="1" ht="16.9" customHeight="1">
      <c r="B396" s="32"/>
      <c r="C396" s="206" t="s">
        <v>197</v>
      </c>
      <c r="D396" s="207" t="s">
        <v>198</v>
      </c>
      <c r="E396" s="208" t="s">
        <v>199</v>
      </c>
      <c r="F396" s="209">
        <v>39</v>
      </c>
      <c r="H396" s="32"/>
    </row>
    <row r="397" spans="2:8" s="1" customFormat="1" ht="16.9" customHeight="1">
      <c r="B397" s="32"/>
      <c r="C397" s="210" t="s">
        <v>1</v>
      </c>
      <c r="D397" s="210" t="s">
        <v>837</v>
      </c>
      <c r="E397" s="17" t="s">
        <v>1</v>
      </c>
      <c r="F397" s="211">
        <v>39</v>
      </c>
      <c r="H397" s="32"/>
    </row>
    <row r="398" spans="2:8" s="1" customFormat="1" ht="16.9" customHeight="1">
      <c r="B398" s="32"/>
      <c r="C398" s="210" t="s">
        <v>197</v>
      </c>
      <c r="D398" s="210" t="s">
        <v>334</v>
      </c>
      <c r="E398" s="17" t="s">
        <v>1</v>
      </c>
      <c r="F398" s="211">
        <v>39</v>
      </c>
      <c r="H398" s="32"/>
    </row>
    <row r="399" spans="2:8" s="1" customFormat="1" ht="16.9" customHeight="1">
      <c r="B399" s="32"/>
      <c r="C399" s="212" t="s">
        <v>2421</v>
      </c>
      <c r="H399" s="32"/>
    </row>
    <row r="400" spans="2:8" s="1" customFormat="1" ht="22.5">
      <c r="B400" s="32"/>
      <c r="C400" s="210" t="s">
        <v>844</v>
      </c>
      <c r="D400" s="210" t="s">
        <v>845</v>
      </c>
      <c r="E400" s="17" t="s">
        <v>506</v>
      </c>
      <c r="F400" s="211">
        <v>39</v>
      </c>
      <c r="H400" s="32"/>
    </row>
    <row r="401" spans="2:8" s="1" customFormat="1" ht="16.9" customHeight="1">
      <c r="B401" s="32"/>
      <c r="C401" s="210" t="s">
        <v>848</v>
      </c>
      <c r="D401" s="210" t="s">
        <v>849</v>
      </c>
      <c r="E401" s="17" t="s">
        <v>506</v>
      </c>
      <c r="F401" s="211">
        <v>29</v>
      </c>
      <c r="H401" s="32"/>
    </row>
    <row r="402" spans="2:8" s="1" customFormat="1" ht="16.9" customHeight="1">
      <c r="B402" s="32"/>
      <c r="C402" s="206" t="s">
        <v>857</v>
      </c>
      <c r="D402" s="207" t="s">
        <v>1109</v>
      </c>
      <c r="E402" s="208" t="s">
        <v>199</v>
      </c>
      <c r="F402" s="209">
        <v>10</v>
      </c>
      <c r="H402" s="32"/>
    </row>
    <row r="403" spans="2:8" s="1" customFormat="1" ht="16.9" customHeight="1">
      <c r="B403" s="32"/>
      <c r="C403" s="210" t="s">
        <v>1</v>
      </c>
      <c r="D403" s="210" t="s">
        <v>856</v>
      </c>
      <c r="E403" s="17" t="s">
        <v>1</v>
      </c>
      <c r="F403" s="211">
        <v>0</v>
      </c>
      <c r="H403" s="32"/>
    </row>
    <row r="404" spans="2:8" s="1" customFormat="1" ht="16.9" customHeight="1">
      <c r="B404" s="32"/>
      <c r="C404" s="210" t="s">
        <v>1</v>
      </c>
      <c r="D404" s="210" t="s">
        <v>216</v>
      </c>
      <c r="E404" s="17" t="s">
        <v>1</v>
      </c>
      <c r="F404" s="211">
        <v>10</v>
      </c>
      <c r="H404" s="32"/>
    </row>
    <row r="405" spans="2:8" s="1" customFormat="1" ht="16.9" customHeight="1">
      <c r="B405" s="32"/>
      <c r="C405" s="210" t="s">
        <v>857</v>
      </c>
      <c r="D405" s="210" t="s">
        <v>334</v>
      </c>
      <c r="E405" s="17" t="s">
        <v>1</v>
      </c>
      <c r="F405" s="211">
        <v>10</v>
      </c>
      <c r="H405" s="32"/>
    </row>
    <row r="406" spans="2:8" s="1" customFormat="1" ht="16.9" customHeight="1">
      <c r="B406" s="32"/>
      <c r="C406" s="212" t="s">
        <v>2421</v>
      </c>
      <c r="H406" s="32"/>
    </row>
    <row r="407" spans="2:8" s="1" customFormat="1" ht="16.9" customHeight="1">
      <c r="B407" s="32"/>
      <c r="C407" s="210" t="s">
        <v>853</v>
      </c>
      <c r="D407" s="210" t="s">
        <v>854</v>
      </c>
      <c r="E407" s="17" t="s">
        <v>506</v>
      </c>
      <c r="F407" s="211">
        <v>10</v>
      </c>
      <c r="H407" s="32"/>
    </row>
    <row r="408" spans="2:8" s="1" customFormat="1" ht="16.9" customHeight="1">
      <c r="B408" s="32"/>
      <c r="C408" s="210" t="s">
        <v>848</v>
      </c>
      <c r="D408" s="210" t="s">
        <v>849</v>
      </c>
      <c r="E408" s="17" t="s">
        <v>506</v>
      </c>
      <c r="F408" s="211">
        <v>29</v>
      </c>
      <c r="H408" s="32"/>
    </row>
    <row r="409" spans="2:8" s="1" customFormat="1" ht="16.9" customHeight="1">
      <c r="B409" s="32"/>
      <c r="C409" s="206" t="s">
        <v>201</v>
      </c>
      <c r="D409" s="207" t="s">
        <v>202</v>
      </c>
      <c r="E409" s="208" t="s">
        <v>172</v>
      </c>
      <c r="F409" s="209">
        <v>3.41</v>
      </c>
      <c r="H409" s="32"/>
    </row>
    <row r="410" spans="2:8" s="1" customFormat="1" ht="16.9" customHeight="1">
      <c r="B410" s="32"/>
      <c r="C410" s="210" t="s">
        <v>1</v>
      </c>
      <c r="D410" s="210" t="s">
        <v>325</v>
      </c>
      <c r="E410" s="17" t="s">
        <v>1</v>
      </c>
      <c r="F410" s="211">
        <v>0</v>
      </c>
      <c r="H410" s="32"/>
    </row>
    <row r="411" spans="2:8" s="1" customFormat="1" ht="16.9" customHeight="1">
      <c r="B411" s="32"/>
      <c r="C411" s="210" t="s">
        <v>1</v>
      </c>
      <c r="D411" s="210" t="s">
        <v>203</v>
      </c>
      <c r="E411" s="17" t="s">
        <v>1</v>
      </c>
      <c r="F411" s="211">
        <v>3.41</v>
      </c>
      <c r="H411" s="32"/>
    </row>
    <row r="412" spans="2:8" s="1" customFormat="1" ht="16.9" customHeight="1">
      <c r="B412" s="32"/>
      <c r="C412" s="210" t="s">
        <v>201</v>
      </c>
      <c r="D412" s="210" t="s">
        <v>334</v>
      </c>
      <c r="E412" s="17" t="s">
        <v>1</v>
      </c>
      <c r="F412" s="211">
        <v>3.41</v>
      </c>
      <c r="H412" s="32"/>
    </row>
    <row r="413" spans="2:8" s="1" customFormat="1" ht="16.9" customHeight="1">
      <c r="B413" s="32"/>
      <c r="C413" s="212" t="s">
        <v>2421</v>
      </c>
      <c r="H413" s="32"/>
    </row>
    <row r="414" spans="2:8" s="1" customFormat="1" ht="16.9" customHeight="1">
      <c r="B414" s="32"/>
      <c r="C414" s="210" t="s">
        <v>771</v>
      </c>
      <c r="D414" s="210" t="s">
        <v>772</v>
      </c>
      <c r="E414" s="17" t="s">
        <v>172</v>
      </c>
      <c r="F414" s="211">
        <v>3.41</v>
      </c>
      <c r="H414" s="32"/>
    </row>
    <row r="415" spans="2:8" s="1" customFormat="1" ht="16.9" customHeight="1">
      <c r="B415" s="32"/>
      <c r="C415" s="210" t="s">
        <v>580</v>
      </c>
      <c r="D415" s="210" t="s">
        <v>581</v>
      </c>
      <c r="E415" s="17" t="s">
        <v>107</v>
      </c>
      <c r="F415" s="211">
        <v>1869.93</v>
      </c>
      <c r="H415" s="32"/>
    </row>
    <row r="416" spans="2:8" s="1" customFormat="1" ht="16.9" customHeight="1">
      <c r="B416" s="32"/>
      <c r="C416" s="210" t="s">
        <v>561</v>
      </c>
      <c r="D416" s="210" t="s">
        <v>562</v>
      </c>
      <c r="E416" s="17" t="s">
        <v>107</v>
      </c>
      <c r="F416" s="211">
        <v>782.558</v>
      </c>
      <c r="H416" s="32"/>
    </row>
    <row r="417" spans="2:8" s="1" customFormat="1" ht="16.9" customHeight="1">
      <c r="B417" s="32"/>
      <c r="C417" s="210" t="s">
        <v>662</v>
      </c>
      <c r="D417" s="210" t="s">
        <v>663</v>
      </c>
      <c r="E417" s="17" t="s">
        <v>172</v>
      </c>
      <c r="F417" s="211">
        <v>1246.44</v>
      </c>
      <c r="H417" s="32"/>
    </row>
    <row r="418" spans="2:8" s="1" customFormat="1" ht="16.9" customHeight="1">
      <c r="B418" s="32"/>
      <c r="C418" s="210" t="s">
        <v>672</v>
      </c>
      <c r="D418" s="210" t="s">
        <v>673</v>
      </c>
      <c r="E418" s="17" t="s">
        <v>107</v>
      </c>
      <c r="F418" s="211">
        <v>155.069</v>
      </c>
      <c r="H418" s="32"/>
    </row>
    <row r="419" spans="2:8" s="1" customFormat="1" ht="16.9" customHeight="1">
      <c r="B419" s="32"/>
      <c r="C419" s="210" t="s">
        <v>775</v>
      </c>
      <c r="D419" s="210" t="s">
        <v>776</v>
      </c>
      <c r="E419" s="17" t="s">
        <v>172</v>
      </c>
      <c r="F419" s="211">
        <v>1243.03</v>
      </c>
      <c r="H419" s="32"/>
    </row>
    <row r="420" spans="2:8" s="1" customFormat="1" ht="16.9" customHeight="1">
      <c r="B420" s="32"/>
      <c r="C420" s="206" t="s">
        <v>204</v>
      </c>
      <c r="D420" s="207" t="s">
        <v>205</v>
      </c>
      <c r="E420" s="208" t="s">
        <v>172</v>
      </c>
      <c r="F420" s="209">
        <v>1243.03</v>
      </c>
      <c r="H420" s="32"/>
    </row>
    <row r="421" spans="2:8" s="1" customFormat="1" ht="16.9" customHeight="1">
      <c r="B421" s="32"/>
      <c r="C421" s="210" t="s">
        <v>1</v>
      </c>
      <c r="D421" s="210" t="s">
        <v>325</v>
      </c>
      <c r="E421" s="17" t="s">
        <v>1</v>
      </c>
      <c r="F421" s="211">
        <v>0</v>
      </c>
      <c r="H421" s="32"/>
    </row>
    <row r="422" spans="2:8" s="1" customFormat="1" ht="16.9" customHeight="1">
      <c r="B422" s="32"/>
      <c r="C422" s="210" t="s">
        <v>1</v>
      </c>
      <c r="D422" s="210" t="s">
        <v>778</v>
      </c>
      <c r="E422" s="17" t="s">
        <v>1</v>
      </c>
      <c r="F422" s="211">
        <v>536.06</v>
      </c>
      <c r="H422" s="32"/>
    </row>
    <row r="423" spans="2:8" s="1" customFormat="1" ht="16.9" customHeight="1">
      <c r="B423" s="32"/>
      <c r="C423" s="210" t="s">
        <v>1</v>
      </c>
      <c r="D423" s="210" t="s">
        <v>362</v>
      </c>
      <c r="E423" s="17" t="s">
        <v>1</v>
      </c>
      <c r="F423" s="211">
        <v>0</v>
      </c>
      <c r="H423" s="32"/>
    </row>
    <row r="424" spans="2:8" s="1" customFormat="1" ht="16.9" customHeight="1">
      <c r="B424" s="32"/>
      <c r="C424" s="210" t="s">
        <v>1</v>
      </c>
      <c r="D424" s="210" t="s">
        <v>779</v>
      </c>
      <c r="E424" s="17" t="s">
        <v>1</v>
      </c>
      <c r="F424" s="211">
        <v>143.56</v>
      </c>
      <c r="H424" s="32"/>
    </row>
    <row r="425" spans="2:8" s="1" customFormat="1" ht="16.9" customHeight="1">
      <c r="B425" s="32"/>
      <c r="C425" s="210" t="s">
        <v>1</v>
      </c>
      <c r="D425" s="210" t="s">
        <v>365</v>
      </c>
      <c r="E425" s="17" t="s">
        <v>1</v>
      </c>
      <c r="F425" s="211">
        <v>0</v>
      </c>
      <c r="H425" s="32"/>
    </row>
    <row r="426" spans="2:8" s="1" customFormat="1" ht="16.9" customHeight="1">
      <c r="B426" s="32"/>
      <c r="C426" s="210" t="s">
        <v>1</v>
      </c>
      <c r="D426" s="210" t="s">
        <v>780</v>
      </c>
      <c r="E426" s="17" t="s">
        <v>1</v>
      </c>
      <c r="F426" s="211">
        <v>67.2</v>
      </c>
      <c r="H426" s="32"/>
    </row>
    <row r="427" spans="2:8" s="1" customFormat="1" ht="16.9" customHeight="1">
      <c r="B427" s="32"/>
      <c r="C427" s="210" t="s">
        <v>1</v>
      </c>
      <c r="D427" s="210" t="s">
        <v>328</v>
      </c>
      <c r="E427" s="17" t="s">
        <v>1</v>
      </c>
      <c r="F427" s="211">
        <v>0</v>
      </c>
      <c r="H427" s="32"/>
    </row>
    <row r="428" spans="2:8" s="1" customFormat="1" ht="16.9" customHeight="1">
      <c r="B428" s="32"/>
      <c r="C428" s="210" t="s">
        <v>1</v>
      </c>
      <c r="D428" s="210" t="s">
        <v>781</v>
      </c>
      <c r="E428" s="17" t="s">
        <v>1</v>
      </c>
      <c r="F428" s="211">
        <v>79.28</v>
      </c>
      <c r="H428" s="32"/>
    </row>
    <row r="429" spans="2:8" s="1" customFormat="1" ht="16.9" customHeight="1">
      <c r="B429" s="32"/>
      <c r="C429" s="210" t="s">
        <v>1</v>
      </c>
      <c r="D429" s="210" t="s">
        <v>331</v>
      </c>
      <c r="E429" s="17" t="s">
        <v>1</v>
      </c>
      <c r="F429" s="211">
        <v>0</v>
      </c>
      <c r="H429" s="32"/>
    </row>
    <row r="430" spans="2:8" s="1" customFormat="1" ht="16.9" customHeight="1">
      <c r="B430" s="32"/>
      <c r="C430" s="210" t="s">
        <v>1</v>
      </c>
      <c r="D430" s="210" t="s">
        <v>782</v>
      </c>
      <c r="E430" s="17" t="s">
        <v>1</v>
      </c>
      <c r="F430" s="211">
        <v>420.34</v>
      </c>
      <c r="H430" s="32"/>
    </row>
    <row r="431" spans="2:8" s="1" customFormat="1" ht="16.9" customHeight="1">
      <c r="B431" s="32"/>
      <c r="C431" s="210" t="s">
        <v>1</v>
      </c>
      <c r="D431" s="210" t="s">
        <v>783</v>
      </c>
      <c r="E431" s="17" t="s">
        <v>1</v>
      </c>
      <c r="F431" s="211">
        <v>0</v>
      </c>
      <c r="H431" s="32"/>
    </row>
    <row r="432" spans="2:8" s="1" customFormat="1" ht="16.9" customHeight="1">
      <c r="B432" s="32"/>
      <c r="C432" s="210" t="s">
        <v>1</v>
      </c>
      <c r="D432" s="210" t="s">
        <v>784</v>
      </c>
      <c r="E432" s="17" t="s">
        <v>1</v>
      </c>
      <c r="F432" s="211">
        <v>-3.41</v>
      </c>
      <c r="H432" s="32"/>
    </row>
    <row r="433" spans="2:8" s="1" customFormat="1" ht="16.9" customHeight="1">
      <c r="B433" s="32"/>
      <c r="C433" s="210" t="s">
        <v>204</v>
      </c>
      <c r="D433" s="210" t="s">
        <v>334</v>
      </c>
      <c r="E433" s="17" t="s">
        <v>1</v>
      </c>
      <c r="F433" s="211">
        <v>1243.03</v>
      </c>
      <c r="H433" s="32"/>
    </row>
    <row r="434" spans="2:8" s="1" customFormat="1" ht="16.9" customHeight="1">
      <c r="B434" s="32"/>
      <c r="C434" s="212" t="s">
        <v>2421</v>
      </c>
      <c r="H434" s="32"/>
    </row>
    <row r="435" spans="2:8" s="1" customFormat="1" ht="16.9" customHeight="1">
      <c r="B435" s="32"/>
      <c r="C435" s="210" t="s">
        <v>775</v>
      </c>
      <c r="D435" s="210" t="s">
        <v>776</v>
      </c>
      <c r="E435" s="17" t="s">
        <v>172</v>
      </c>
      <c r="F435" s="211">
        <v>1243.03</v>
      </c>
      <c r="H435" s="32"/>
    </row>
    <row r="436" spans="2:8" s="1" customFormat="1" ht="16.9" customHeight="1">
      <c r="B436" s="32"/>
      <c r="C436" s="210" t="s">
        <v>580</v>
      </c>
      <c r="D436" s="210" t="s">
        <v>581</v>
      </c>
      <c r="E436" s="17" t="s">
        <v>107</v>
      </c>
      <c r="F436" s="211">
        <v>1869.93</v>
      </c>
      <c r="H436" s="32"/>
    </row>
    <row r="437" spans="2:8" s="1" customFormat="1" ht="16.9" customHeight="1">
      <c r="B437" s="32"/>
      <c r="C437" s="210" t="s">
        <v>561</v>
      </c>
      <c r="D437" s="210" t="s">
        <v>562</v>
      </c>
      <c r="E437" s="17" t="s">
        <v>107</v>
      </c>
      <c r="F437" s="211">
        <v>782.558</v>
      </c>
      <c r="H437" s="32"/>
    </row>
    <row r="438" spans="2:8" s="1" customFormat="1" ht="16.9" customHeight="1">
      <c r="B438" s="32"/>
      <c r="C438" s="210" t="s">
        <v>662</v>
      </c>
      <c r="D438" s="210" t="s">
        <v>663</v>
      </c>
      <c r="E438" s="17" t="s">
        <v>172</v>
      </c>
      <c r="F438" s="211">
        <v>1246.44</v>
      </c>
      <c r="H438" s="32"/>
    </row>
    <row r="439" spans="2:8" s="1" customFormat="1" ht="16.9" customHeight="1">
      <c r="B439" s="32"/>
      <c r="C439" s="210" t="s">
        <v>667</v>
      </c>
      <c r="D439" s="210" t="s">
        <v>668</v>
      </c>
      <c r="E439" s="17" t="s">
        <v>172</v>
      </c>
      <c r="F439" s="211">
        <v>1243.03</v>
      </c>
      <c r="H439" s="32"/>
    </row>
    <row r="440" spans="2:8" s="1" customFormat="1" ht="16.9" customHeight="1">
      <c r="B440" s="32"/>
      <c r="C440" s="210" t="s">
        <v>672</v>
      </c>
      <c r="D440" s="210" t="s">
        <v>673</v>
      </c>
      <c r="E440" s="17" t="s">
        <v>107</v>
      </c>
      <c r="F440" s="211">
        <v>155.069</v>
      </c>
      <c r="H440" s="32"/>
    </row>
    <row r="441" spans="2:8" s="1" customFormat="1" ht="16.9" customHeight="1">
      <c r="B441" s="32"/>
      <c r="C441" s="206" t="s">
        <v>207</v>
      </c>
      <c r="D441" s="207" t="s">
        <v>208</v>
      </c>
      <c r="E441" s="208" t="s">
        <v>199</v>
      </c>
      <c r="F441" s="209">
        <v>2</v>
      </c>
      <c r="H441" s="32"/>
    </row>
    <row r="442" spans="2:8" s="1" customFormat="1" ht="16.9" customHeight="1">
      <c r="B442" s="32"/>
      <c r="C442" s="210" t="s">
        <v>1</v>
      </c>
      <c r="D442" s="210" t="s">
        <v>683</v>
      </c>
      <c r="E442" s="17" t="s">
        <v>1</v>
      </c>
      <c r="F442" s="211">
        <v>0</v>
      </c>
      <c r="H442" s="32"/>
    </row>
    <row r="443" spans="2:8" s="1" customFormat="1" ht="16.9" customHeight="1">
      <c r="B443" s="32"/>
      <c r="C443" s="210" t="s">
        <v>1</v>
      </c>
      <c r="D443" s="210" t="s">
        <v>88</v>
      </c>
      <c r="E443" s="17" t="s">
        <v>1</v>
      </c>
      <c r="F443" s="211">
        <v>2</v>
      </c>
      <c r="H443" s="32"/>
    </row>
    <row r="444" spans="2:8" s="1" customFormat="1" ht="16.9" customHeight="1">
      <c r="B444" s="32"/>
      <c r="C444" s="210" t="s">
        <v>207</v>
      </c>
      <c r="D444" s="210" t="s">
        <v>333</v>
      </c>
      <c r="E444" s="17" t="s">
        <v>1</v>
      </c>
      <c r="F444" s="211">
        <v>2</v>
      </c>
      <c r="H444" s="32"/>
    </row>
    <row r="445" spans="2:8" s="1" customFormat="1" ht="16.9" customHeight="1">
      <c r="B445" s="32"/>
      <c r="C445" s="212" t="s">
        <v>2421</v>
      </c>
      <c r="H445" s="32"/>
    </row>
    <row r="446" spans="2:8" s="1" customFormat="1" ht="16.9" customHeight="1">
      <c r="B446" s="32"/>
      <c r="C446" s="210" t="s">
        <v>680</v>
      </c>
      <c r="D446" s="210" t="s">
        <v>681</v>
      </c>
      <c r="E446" s="17" t="s">
        <v>506</v>
      </c>
      <c r="F446" s="211">
        <v>65</v>
      </c>
      <c r="H446" s="32"/>
    </row>
    <row r="447" spans="2:8" s="1" customFormat="1" ht="16.9" customHeight="1">
      <c r="B447" s="32"/>
      <c r="C447" s="210" t="s">
        <v>693</v>
      </c>
      <c r="D447" s="210" t="s">
        <v>694</v>
      </c>
      <c r="E447" s="17" t="s">
        <v>506</v>
      </c>
      <c r="F447" s="211">
        <v>2</v>
      </c>
      <c r="H447" s="32"/>
    </row>
    <row r="448" spans="2:8" s="1" customFormat="1" ht="16.9" customHeight="1">
      <c r="B448" s="32"/>
      <c r="C448" s="206" t="s">
        <v>209</v>
      </c>
      <c r="D448" s="207" t="s">
        <v>210</v>
      </c>
      <c r="E448" s="208" t="s">
        <v>199</v>
      </c>
      <c r="F448" s="209">
        <v>24</v>
      </c>
      <c r="H448" s="32"/>
    </row>
    <row r="449" spans="2:8" s="1" customFormat="1" ht="16.9" customHeight="1">
      <c r="B449" s="32"/>
      <c r="C449" s="210" t="s">
        <v>1</v>
      </c>
      <c r="D449" s="210" t="s">
        <v>684</v>
      </c>
      <c r="E449" s="17" t="s">
        <v>1</v>
      </c>
      <c r="F449" s="211">
        <v>0</v>
      </c>
      <c r="H449" s="32"/>
    </row>
    <row r="450" spans="2:8" s="1" customFormat="1" ht="16.9" customHeight="1">
      <c r="B450" s="32"/>
      <c r="C450" s="210" t="s">
        <v>1</v>
      </c>
      <c r="D450" s="210" t="s">
        <v>169</v>
      </c>
      <c r="E450" s="17" t="s">
        <v>1</v>
      </c>
      <c r="F450" s="211">
        <v>24</v>
      </c>
      <c r="H450" s="32"/>
    </row>
    <row r="451" spans="2:8" s="1" customFormat="1" ht="16.9" customHeight="1">
      <c r="B451" s="32"/>
      <c r="C451" s="210" t="s">
        <v>209</v>
      </c>
      <c r="D451" s="210" t="s">
        <v>333</v>
      </c>
      <c r="E451" s="17" t="s">
        <v>1</v>
      </c>
      <c r="F451" s="211">
        <v>24</v>
      </c>
      <c r="H451" s="32"/>
    </row>
    <row r="452" spans="2:8" s="1" customFormat="1" ht="16.9" customHeight="1">
      <c r="B452" s="32"/>
      <c r="C452" s="212" t="s">
        <v>2421</v>
      </c>
      <c r="H452" s="32"/>
    </row>
    <row r="453" spans="2:8" s="1" customFormat="1" ht="16.9" customHeight="1">
      <c r="B453" s="32"/>
      <c r="C453" s="210" t="s">
        <v>680</v>
      </c>
      <c r="D453" s="210" t="s">
        <v>681</v>
      </c>
      <c r="E453" s="17" t="s">
        <v>506</v>
      </c>
      <c r="F453" s="211">
        <v>65</v>
      </c>
      <c r="H453" s="32"/>
    </row>
    <row r="454" spans="2:8" s="1" customFormat="1" ht="16.9" customHeight="1">
      <c r="B454" s="32"/>
      <c r="C454" s="210" t="s">
        <v>696</v>
      </c>
      <c r="D454" s="210" t="s">
        <v>697</v>
      </c>
      <c r="E454" s="17" t="s">
        <v>506</v>
      </c>
      <c r="F454" s="211">
        <v>24</v>
      </c>
      <c r="H454" s="32"/>
    </row>
    <row r="455" spans="2:8" s="1" customFormat="1" ht="16.9" customHeight="1">
      <c r="B455" s="32"/>
      <c r="C455" s="206" t="s">
        <v>211</v>
      </c>
      <c r="D455" s="207" t="s">
        <v>212</v>
      </c>
      <c r="E455" s="208" t="s">
        <v>199</v>
      </c>
      <c r="F455" s="209">
        <v>29</v>
      </c>
      <c r="H455" s="32"/>
    </row>
    <row r="456" spans="2:8" s="1" customFormat="1" ht="16.9" customHeight="1">
      <c r="B456" s="32"/>
      <c r="C456" s="210" t="s">
        <v>1</v>
      </c>
      <c r="D456" s="210" t="s">
        <v>685</v>
      </c>
      <c r="E456" s="17" t="s">
        <v>1</v>
      </c>
      <c r="F456" s="211">
        <v>0</v>
      </c>
      <c r="H456" s="32"/>
    </row>
    <row r="457" spans="2:8" s="1" customFormat="1" ht="16.9" customHeight="1">
      <c r="B457" s="32"/>
      <c r="C457" s="210" t="s">
        <v>1</v>
      </c>
      <c r="D457" s="210" t="s">
        <v>213</v>
      </c>
      <c r="E457" s="17" t="s">
        <v>1</v>
      </c>
      <c r="F457" s="211">
        <v>29</v>
      </c>
      <c r="H457" s="32"/>
    </row>
    <row r="458" spans="2:8" s="1" customFormat="1" ht="16.9" customHeight="1">
      <c r="B458" s="32"/>
      <c r="C458" s="210" t="s">
        <v>211</v>
      </c>
      <c r="D458" s="210" t="s">
        <v>333</v>
      </c>
      <c r="E458" s="17" t="s">
        <v>1</v>
      </c>
      <c r="F458" s="211">
        <v>29</v>
      </c>
      <c r="H458" s="32"/>
    </row>
    <row r="459" spans="2:8" s="1" customFormat="1" ht="16.9" customHeight="1">
      <c r="B459" s="32"/>
      <c r="C459" s="212" t="s">
        <v>2421</v>
      </c>
      <c r="H459" s="32"/>
    </row>
    <row r="460" spans="2:8" s="1" customFormat="1" ht="16.9" customHeight="1">
      <c r="B460" s="32"/>
      <c r="C460" s="210" t="s">
        <v>680</v>
      </c>
      <c r="D460" s="210" t="s">
        <v>681</v>
      </c>
      <c r="E460" s="17" t="s">
        <v>506</v>
      </c>
      <c r="F460" s="211">
        <v>65</v>
      </c>
      <c r="H460" s="32"/>
    </row>
    <row r="461" spans="2:8" s="1" customFormat="1" ht="16.9" customHeight="1">
      <c r="B461" s="32"/>
      <c r="C461" s="210" t="s">
        <v>700</v>
      </c>
      <c r="D461" s="210" t="s">
        <v>701</v>
      </c>
      <c r="E461" s="17" t="s">
        <v>506</v>
      </c>
      <c r="F461" s="211">
        <v>29</v>
      </c>
      <c r="H461" s="32"/>
    </row>
    <row r="462" spans="2:8" s="1" customFormat="1" ht="16.9" customHeight="1">
      <c r="B462" s="32"/>
      <c r="C462" s="206" t="s">
        <v>214</v>
      </c>
      <c r="D462" s="207" t="s">
        <v>215</v>
      </c>
      <c r="E462" s="208" t="s">
        <v>199</v>
      </c>
      <c r="F462" s="209">
        <v>10</v>
      </c>
      <c r="H462" s="32"/>
    </row>
    <row r="463" spans="2:8" s="1" customFormat="1" ht="16.9" customHeight="1">
      <c r="B463" s="32"/>
      <c r="C463" s="210" t="s">
        <v>1</v>
      </c>
      <c r="D463" s="210" t="s">
        <v>686</v>
      </c>
      <c r="E463" s="17" t="s">
        <v>1</v>
      </c>
      <c r="F463" s="211">
        <v>0</v>
      </c>
      <c r="H463" s="32"/>
    </row>
    <row r="464" spans="2:8" s="1" customFormat="1" ht="16.9" customHeight="1">
      <c r="B464" s="32"/>
      <c r="C464" s="210" t="s">
        <v>1</v>
      </c>
      <c r="D464" s="210" t="s">
        <v>216</v>
      </c>
      <c r="E464" s="17" t="s">
        <v>1</v>
      </c>
      <c r="F464" s="211">
        <v>10</v>
      </c>
      <c r="H464" s="32"/>
    </row>
    <row r="465" spans="2:8" s="1" customFormat="1" ht="16.9" customHeight="1">
      <c r="B465" s="32"/>
      <c r="C465" s="210" t="s">
        <v>214</v>
      </c>
      <c r="D465" s="210" t="s">
        <v>333</v>
      </c>
      <c r="E465" s="17" t="s">
        <v>1</v>
      </c>
      <c r="F465" s="211">
        <v>10</v>
      </c>
      <c r="H465" s="32"/>
    </row>
    <row r="466" spans="2:8" s="1" customFormat="1" ht="16.9" customHeight="1">
      <c r="B466" s="32"/>
      <c r="C466" s="212" t="s">
        <v>2421</v>
      </c>
      <c r="H466" s="32"/>
    </row>
    <row r="467" spans="2:8" s="1" customFormat="1" ht="16.9" customHeight="1">
      <c r="B467" s="32"/>
      <c r="C467" s="210" t="s">
        <v>680</v>
      </c>
      <c r="D467" s="210" t="s">
        <v>681</v>
      </c>
      <c r="E467" s="17" t="s">
        <v>506</v>
      </c>
      <c r="F467" s="211">
        <v>65</v>
      </c>
      <c r="H467" s="32"/>
    </row>
    <row r="468" spans="2:8" s="1" customFormat="1" ht="16.9" customHeight="1">
      <c r="B468" s="32"/>
      <c r="C468" s="210" t="s">
        <v>704</v>
      </c>
      <c r="D468" s="210" t="s">
        <v>705</v>
      </c>
      <c r="E468" s="17" t="s">
        <v>506</v>
      </c>
      <c r="F468" s="211">
        <v>10</v>
      </c>
      <c r="H468" s="32"/>
    </row>
    <row r="469" spans="2:8" s="1" customFormat="1" ht="16.9" customHeight="1">
      <c r="B469" s="32"/>
      <c r="C469" s="206" t="s">
        <v>217</v>
      </c>
      <c r="D469" s="207" t="s">
        <v>218</v>
      </c>
      <c r="E469" s="208" t="s">
        <v>199</v>
      </c>
      <c r="F469" s="209">
        <v>4</v>
      </c>
      <c r="H469" s="32"/>
    </row>
    <row r="470" spans="2:8" s="1" customFormat="1" ht="16.9" customHeight="1">
      <c r="B470" s="32"/>
      <c r="C470" s="210" t="s">
        <v>1</v>
      </c>
      <c r="D470" s="210" t="s">
        <v>691</v>
      </c>
      <c r="E470" s="17" t="s">
        <v>1</v>
      </c>
      <c r="F470" s="211">
        <v>0</v>
      </c>
      <c r="H470" s="32"/>
    </row>
    <row r="471" spans="2:8" s="1" customFormat="1" ht="16.9" customHeight="1">
      <c r="B471" s="32"/>
      <c r="C471" s="210" t="s">
        <v>1</v>
      </c>
      <c r="D471" s="210" t="s">
        <v>219</v>
      </c>
      <c r="E471" s="17" t="s">
        <v>1</v>
      </c>
      <c r="F471" s="211">
        <v>4</v>
      </c>
      <c r="H471" s="32"/>
    </row>
    <row r="472" spans="2:8" s="1" customFormat="1" ht="16.9" customHeight="1">
      <c r="B472" s="32"/>
      <c r="C472" s="210" t="s">
        <v>217</v>
      </c>
      <c r="D472" s="210" t="s">
        <v>333</v>
      </c>
      <c r="E472" s="17" t="s">
        <v>1</v>
      </c>
      <c r="F472" s="211">
        <v>4</v>
      </c>
      <c r="H472" s="32"/>
    </row>
    <row r="473" spans="2:8" s="1" customFormat="1" ht="16.9" customHeight="1">
      <c r="B473" s="32"/>
      <c r="C473" s="212" t="s">
        <v>2421</v>
      </c>
      <c r="H473" s="32"/>
    </row>
    <row r="474" spans="2:8" s="1" customFormat="1" ht="16.9" customHeight="1">
      <c r="B474" s="32"/>
      <c r="C474" s="210" t="s">
        <v>688</v>
      </c>
      <c r="D474" s="210" t="s">
        <v>689</v>
      </c>
      <c r="E474" s="17" t="s">
        <v>506</v>
      </c>
      <c r="F474" s="211">
        <v>4</v>
      </c>
      <c r="H474" s="32"/>
    </row>
    <row r="475" spans="2:8" s="1" customFormat="1" ht="16.9" customHeight="1">
      <c r="B475" s="32"/>
      <c r="C475" s="210" t="s">
        <v>708</v>
      </c>
      <c r="D475" s="210" t="s">
        <v>709</v>
      </c>
      <c r="E475" s="17" t="s">
        <v>506</v>
      </c>
      <c r="F475" s="211">
        <v>4</v>
      </c>
      <c r="H475" s="32"/>
    </row>
    <row r="476" spans="2:8" s="1" customFormat="1" ht="16.9" customHeight="1">
      <c r="B476" s="32"/>
      <c r="C476" s="206" t="s">
        <v>220</v>
      </c>
      <c r="D476" s="207" t="s">
        <v>221</v>
      </c>
      <c r="E476" s="208" t="s">
        <v>172</v>
      </c>
      <c r="F476" s="209">
        <v>0.5</v>
      </c>
      <c r="H476" s="32"/>
    </row>
    <row r="477" spans="2:8" s="1" customFormat="1" ht="16.9" customHeight="1">
      <c r="B477" s="32"/>
      <c r="C477" s="210" t="s">
        <v>1</v>
      </c>
      <c r="D477" s="210" t="s">
        <v>464</v>
      </c>
      <c r="E477" s="17" t="s">
        <v>1</v>
      </c>
      <c r="F477" s="211">
        <v>0.5</v>
      </c>
      <c r="H477" s="32"/>
    </row>
    <row r="478" spans="2:8" s="1" customFormat="1" ht="16.9" customHeight="1">
      <c r="B478" s="32"/>
      <c r="C478" s="210" t="s">
        <v>220</v>
      </c>
      <c r="D478" s="210" t="s">
        <v>333</v>
      </c>
      <c r="E478" s="17" t="s">
        <v>1</v>
      </c>
      <c r="F478" s="211">
        <v>0.5</v>
      </c>
      <c r="H478" s="32"/>
    </row>
    <row r="479" spans="2:8" s="1" customFormat="1" ht="16.9" customHeight="1">
      <c r="B479" s="32"/>
      <c r="C479" s="212" t="s">
        <v>2421</v>
      </c>
      <c r="H479" s="32"/>
    </row>
    <row r="480" spans="2:8" s="1" customFormat="1" ht="22.5">
      <c r="B480" s="32"/>
      <c r="C480" s="210" t="s">
        <v>459</v>
      </c>
      <c r="D480" s="210" t="s">
        <v>460</v>
      </c>
      <c r="E480" s="17" t="s">
        <v>107</v>
      </c>
      <c r="F480" s="211">
        <v>1514.178</v>
      </c>
      <c r="H480" s="32"/>
    </row>
    <row r="481" spans="2:8" s="1" customFormat="1" ht="16.9" customHeight="1">
      <c r="B481" s="32"/>
      <c r="C481" s="210" t="s">
        <v>341</v>
      </c>
      <c r="D481" s="210" t="s">
        <v>342</v>
      </c>
      <c r="E481" s="17" t="s">
        <v>154</v>
      </c>
      <c r="F481" s="211">
        <v>79.024</v>
      </c>
      <c r="H481" s="32"/>
    </row>
    <row r="482" spans="2:8" s="1" customFormat="1" ht="16.9" customHeight="1">
      <c r="B482" s="32"/>
      <c r="C482" s="206" t="s">
        <v>223</v>
      </c>
      <c r="D482" s="207" t="s">
        <v>224</v>
      </c>
      <c r="E482" s="208" t="s">
        <v>172</v>
      </c>
      <c r="F482" s="209">
        <v>0.3</v>
      </c>
      <c r="H482" s="32"/>
    </row>
    <row r="483" spans="2:8" s="1" customFormat="1" ht="16.9" customHeight="1">
      <c r="B483" s="32"/>
      <c r="C483" s="210" t="s">
        <v>1</v>
      </c>
      <c r="D483" s="210" t="s">
        <v>465</v>
      </c>
      <c r="E483" s="17" t="s">
        <v>1</v>
      </c>
      <c r="F483" s="211">
        <v>0.3</v>
      </c>
      <c r="H483" s="32"/>
    </row>
    <row r="484" spans="2:8" s="1" customFormat="1" ht="16.9" customHeight="1">
      <c r="B484" s="32"/>
      <c r="C484" s="210" t="s">
        <v>223</v>
      </c>
      <c r="D484" s="210" t="s">
        <v>333</v>
      </c>
      <c r="E484" s="17" t="s">
        <v>1</v>
      </c>
      <c r="F484" s="211">
        <v>0.3</v>
      </c>
      <c r="H484" s="32"/>
    </row>
    <row r="485" spans="2:8" s="1" customFormat="1" ht="16.9" customHeight="1">
      <c r="B485" s="32"/>
      <c r="C485" s="212" t="s">
        <v>2421</v>
      </c>
      <c r="H485" s="32"/>
    </row>
    <row r="486" spans="2:8" s="1" customFormat="1" ht="22.5">
      <c r="B486" s="32"/>
      <c r="C486" s="210" t="s">
        <v>459</v>
      </c>
      <c r="D486" s="210" t="s">
        <v>460</v>
      </c>
      <c r="E486" s="17" t="s">
        <v>107</v>
      </c>
      <c r="F486" s="211">
        <v>1514.178</v>
      </c>
      <c r="H486" s="32"/>
    </row>
    <row r="487" spans="2:8" s="1" customFormat="1" ht="16.9" customHeight="1">
      <c r="B487" s="32"/>
      <c r="C487" s="210" t="s">
        <v>353</v>
      </c>
      <c r="D487" s="210" t="s">
        <v>354</v>
      </c>
      <c r="E487" s="17" t="s">
        <v>154</v>
      </c>
      <c r="F487" s="211">
        <v>336.774</v>
      </c>
      <c r="H487" s="32"/>
    </row>
    <row r="488" spans="2:8" s="1" customFormat="1" ht="16.9" customHeight="1">
      <c r="B488" s="32"/>
      <c r="C488" s="206" t="s">
        <v>226</v>
      </c>
      <c r="D488" s="207" t="s">
        <v>227</v>
      </c>
      <c r="E488" s="208" t="s">
        <v>172</v>
      </c>
      <c r="F488" s="209">
        <v>349.2</v>
      </c>
      <c r="H488" s="32"/>
    </row>
    <row r="489" spans="2:8" s="1" customFormat="1" ht="16.9" customHeight="1">
      <c r="B489" s="32"/>
      <c r="C489" s="210" t="s">
        <v>1</v>
      </c>
      <c r="D489" s="210" t="s">
        <v>348</v>
      </c>
      <c r="E489" s="17" t="s">
        <v>1</v>
      </c>
      <c r="F489" s="211">
        <v>0</v>
      </c>
      <c r="H489" s="32"/>
    </row>
    <row r="490" spans="2:8" s="1" customFormat="1" ht="16.9" customHeight="1">
      <c r="B490" s="32"/>
      <c r="C490" s="210" t="s">
        <v>1</v>
      </c>
      <c r="D490" s="210" t="s">
        <v>890</v>
      </c>
      <c r="E490" s="17" t="s">
        <v>1</v>
      </c>
      <c r="F490" s="211">
        <v>343.2</v>
      </c>
      <c r="H490" s="32"/>
    </row>
    <row r="491" spans="2:8" s="1" customFormat="1" ht="16.9" customHeight="1">
      <c r="B491" s="32"/>
      <c r="C491" s="210" t="s">
        <v>1</v>
      </c>
      <c r="D491" s="210" t="s">
        <v>891</v>
      </c>
      <c r="E491" s="17" t="s">
        <v>1</v>
      </c>
      <c r="F491" s="211">
        <v>6</v>
      </c>
      <c r="H491" s="32"/>
    </row>
    <row r="492" spans="2:8" s="1" customFormat="1" ht="16.9" customHeight="1">
      <c r="B492" s="32"/>
      <c r="C492" s="210" t="s">
        <v>226</v>
      </c>
      <c r="D492" s="210" t="s">
        <v>334</v>
      </c>
      <c r="E492" s="17" t="s">
        <v>1</v>
      </c>
      <c r="F492" s="211">
        <v>349.2</v>
      </c>
      <c r="H492" s="32"/>
    </row>
    <row r="493" spans="2:8" s="1" customFormat="1" ht="16.9" customHeight="1">
      <c r="B493" s="32"/>
      <c r="C493" s="212" t="s">
        <v>2421</v>
      </c>
      <c r="H493" s="32"/>
    </row>
    <row r="494" spans="2:8" s="1" customFormat="1" ht="16.9" customHeight="1">
      <c r="B494" s="32"/>
      <c r="C494" s="210" t="s">
        <v>887</v>
      </c>
      <c r="D494" s="210" t="s">
        <v>888</v>
      </c>
      <c r="E494" s="17" t="s">
        <v>172</v>
      </c>
      <c r="F494" s="211">
        <v>349.2</v>
      </c>
      <c r="H494" s="32"/>
    </row>
    <row r="495" spans="2:8" s="1" customFormat="1" ht="22.5">
      <c r="B495" s="32"/>
      <c r="C495" s="210" t="s">
        <v>882</v>
      </c>
      <c r="D495" s="210" t="s">
        <v>883</v>
      </c>
      <c r="E495" s="17" t="s">
        <v>172</v>
      </c>
      <c r="F495" s="211">
        <v>945.707</v>
      </c>
      <c r="H495" s="32"/>
    </row>
    <row r="496" spans="2:8" s="1" customFormat="1" ht="16.9" customHeight="1">
      <c r="B496" s="32"/>
      <c r="C496" s="206" t="s">
        <v>229</v>
      </c>
      <c r="D496" s="207" t="s">
        <v>230</v>
      </c>
      <c r="E496" s="208" t="s">
        <v>172</v>
      </c>
      <c r="F496" s="209">
        <v>0</v>
      </c>
      <c r="H496" s="32"/>
    </row>
    <row r="497" spans="2:8" s="1" customFormat="1" ht="16.9" customHeight="1">
      <c r="B497" s="32"/>
      <c r="C497" s="210" t="s">
        <v>1</v>
      </c>
      <c r="D497" s="210" t="s">
        <v>348</v>
      </c>
      <c r="E497" s="17" t="s">
        <v>1</v>
      </c>
      <c r="F497" s="211">
        <v>0</v>
      </c>
      <c r="H497" s="32"/>
    </row>
    <row r="498" spans="2:8" s="1" customFormat="1" ht="16.9" customHeight="1">
      <c r="B498" s="32"/>
      <c r="C498" s="210" t="s">
        <v>1</v>
      </c>
      <c r="D498" s="210" t="s">
        <v>331</v>
      </c>
      <c r="E498" s="17" t="s">
        <v>1</v>
      </c>
      <c r="F498" s="211">
        <v>0</v>
      </c>
      <c r="H498" s="32"/>
    </row>
    <row r="499" spans="2:8" s="1" customFormat="1" ht="16.9" customHeight="1">
      <c r="B499" s="32"/>
      <c r="C499" s="210" t="s">
        <v>1</v>
      </c>
      <c r="D499" s="210" t="s">
        <v>896</v>
      </c>
      <c r="E499" s="17" t="s">
        <v>1</v>
      </c>
      <c r="F499" s="211">
        <v>0</v>
      </c>
      <c r="H499" s="32"/>
    </row>
    <row r="500" spans="2:8" s="1" customFormat="1" ht="16.9" customHeight="1">
      <c r="B500" s="32"/>
      <c r="C500" s="210" t="s">
        <v>1</v>
      </c>
      <c r="D500" s="210" t="s">
        <v>897</v>
      </c>
      <c r="E500" s="17" t="s">
        <v>1</v>
      </c>
      <c r="F500" s="211">
        <v>0</v>
      </c>
      <c r="H500" s="32"/>
    </row>
    <row r="501" spans="2:8" s="1" customFormat="1" ht="16.9" customHeight="1">
      <c r="B501" s="32"/>
      <c r="C501" s="210" t="s">
        <v>229</v>
      </c>
      <c r="D501" s="210" t="s">
        <v>333</v>
      </c>
      <c r="E501" s="17" t="s">
        <v>1</v>
      </c>
      <c r="F501" s="211">
        <v>0</v>
      </c>
      <c r="H501" s="32"/>
    </row>
    <row r="502" spans="2:8" s="1" customFormat="1" ht="16.9" customHeight="1">
      <c r="B502" s="32"/>
      <c r="C502" s="212" t="s">
        <v>2421</v>
      </c>
      <c r="H502" s="32"/>
    </row>
    <row r="503" spans="2:8" s="1" customFormat="1" ht="16.9" customHeight="1">
      <c r="B503" s="32"/>
      <c r="C503" s="210" t="s">
        <v>893</v>
      </c>
      <c r="D503" s="210" t="s">
        <v>894</v>
      </c>
      <c r="E503" s="17" t="s">
        <v>172</v>
      </c>
      <c r="F503" s="211">
        <v>0</v>
      </c>
      <c r="H503" s="32"/>
    </row>
    <row r="504" spans="2:8" s="1" customFormat="1" ht="22.5">
      <c r="B504" s="32"/>
      <c r="C504" s="210" t="s">
        <v>882</v>
      </c>
      <c r="D504" s="210" t="s">
        <v>883</v>
      </c>
      <c r="E504" s="17" t="s">
        <v>172</v>
      </c>
      <c r="F504" s="211">
        <v>945.707</v>
      </c>
      <c r="H504" s="32"/>
    </row>
    <row r="505" spans="2:8" s="1" customFormat="1" ht="16.9" customHeight="1">
      <c r="B505" s="32"/>
      <c r="C505" s="206" t="s">
        <v>231</v>
      </c>
      <c r="D505" s="207" t="s">
        <v>232</v>
      </c>
      <c r="E505" s="208" t="s">
        <v>172</v>
      </c>
      <c r="F505" s="209">
        <v>596.507</v>
      </c>
      <c r="H505" s="32"/>
    </row>
    <row r="506" spans="2:8" s="1" customFormat="1" ht="16.9" customHeight="1">
      <c r="B506" s="32"/>
      <c r="C506" s="210" t="s">
        <v>1</v>
      </c>
      <c r="D506" s="210" t="s">
        <v>911</v>
      </c>
      <c r="E506" s="17" t="s">
        <v>1</v>
      </c>
      <c r="F506" s="211">
        <v>0</v>
      </c>
      <c r="H506" s="32"/>
    </row>
    <row r="507" spans="2:8" s="1" customFormat="1" ht="16.9" customHeight="1">
      <c r="B507" s="32"/>
      <c r="C507" s="210" t="s">
        <v>1</v>
      </c>
      <c r="D507" s="210" t="s">
        <v>912</v>
      </c>
      <c r="E507" s="17" t="s">
        <v>1</v>
      </c>
      <c r="F507" s="211">
        <v>0</v>
      </c>
      <c r="H507" s="32"/>
    </row>
    <row r="508" spans="2:8" s="1" customFormat="1" ht="16.9" customHeight="1">
      <c r="B508" s="32"/>
      <c r="C508" s="210" t="s">
        <v>1</v>
      </c>
      <c r="D508" s="210" t="s">
        <v>913</v>
      </c>
      <c r="E508" s="17" t="s">
        <v>1</v>
      </c>
      <c r="F508" s="211">
        <v>380.96</v>
      </c>
      <c r="H508" s="32"/>
    </row>
    <row r="509" spans="2:8" s="1" customFormat="1" ht="16.9" customHeight="1">
      <c r="B509" s="32"/>
      <c r="C509" s="210" t="s">
        <v>1</v>
      </c>
      <c r="D509" s="210" t="s">
        <v>914</v>
      </c>
      <c r="E509" s="17" t="s">
        <v>1</v>
      </c>
      <c r="F509" s="211">
        <v>-63.493</v>
      </c>
      <c r="H509" s="32"/>
    </row>
    <row r="510" spans="2:8" s="1" customFormat="1" ht="16.9" customHeight="1">
      <c r="B510" s="32"/>
      <c r="C510" s="210" t="s">
        <v>1</v>
      </c>
      <c r="D510" s="210" t="s">
        <v>915</v>
      </c>
      <c r="E510" s="17" t="s">
        <v>1</v>
      </c>
      <c r="F510" s="211">
        <v>14</v>
      </c>
      <c r="H510" s="32"/>
    </row>
    <row r="511" spans="2:8" s="1" customFormat="1" ht="16.9" customHeight="1">
      <c r="B511" s="32"/>
      <c r="C511" s="210" t="s">
        <v>1</v>
      </c>
      <c r="D511" s="210" t="s">
        <v>916</v>
      </c>
      <c r="E511" s="17" t="s">
        <v>1</v>
      </c>
      <c r="F511" s="211">
        <v>-4</v>
      </c>
      <c r="H511" s="32"/>
    </row>
    <row r="512" spans="2:8" s="1" customFormat="1" ht="16.9" customHeight="1">
      <c r="B512" s="32"/>
      <c r="C512" s="210" t="s">
        <v>1</v>
      </c>
      <c r="D512" s="210" t="s">
        <v>917</v>
      </c>
      <c r="E512" s="17" t="s">
        <v>1</v>
      </c>
      <c r="F512" s="211">
        <v>0</v>
      </c>
      <c r="H512" s="32"/>
    </row>
    <row r="513" spans="2:8" s="1" customFormat="1" ht="16.9" customHeight="1">
      <c r="B513" s="32"/>
      <c r="C513" s="210" t="s">
        <v>1</v>
      </c>
      <c r="D513" s="210" t="s">
        <v>918</v>
      </c>
      <c r="E513" s="17" t="s">
        <v>1</v>
      </c>
      <c r="F513" s="211">
        <v>143.56</v>
      </c>
      <c r="H513" s="32"/>
    </row>
    <row r="514" spans="2:8" s="1" customFormat="1" ht="16.9" customHeight="1">
      <c r="B514" s="32"/>
      <c r="C514" s="210" t="s">
        <v>1</v>
      </c>
      <c r="D514" s="210" t="s">
        <v>919</v>
      </c>
      <c r="E514" s="17" t="s">
        <v>1</v>
      </c>
      <c r="F514" s="211">
        <v>5</v>
      </c>
      <c r="H514" s="32"/>
    </row>
    <row r="515" spans="2:8" s="1" customFormat="1" ht="16.9" customHeight="1">
      <c r="B515" s="32"/>
      <c r="C515" s="210" t="s">
        <v>1</v>
      </c>
      <c r="D515" s="210" t="s">
        <v>920</v>
      </c>
      <c r="E515" s="17" t="s">
        <v>1</v>
      </c>
      <c r="F515" s="211">
        <v>0</v>
      </c>
      <c r="H515" s="32"/>
    </row>
    <row r="516" spans="2:8" s="1" customFormat="1" ht="16.9" customHeight="1">
      <c r="B516" s="32"/>
      <c r="C516" s="210" t="s">
        <v>1</v>
      </c>
      <c r="D516" s="210" t="s">
        <v>921</v>
      </c>
      <c r="E516" s="17" t="s">
        <v>1</v>
      </c>
      <c r="F516" s="211">
        <v>67.2</v>
      </c>
      <c r="H516" s="32"/>
    </row>
    <row r="517" spans="2:8" s="1" customFormat="1" ht="16.9" customHeight="1">
      <c r="B517" s="32"/>
      <c r="C517" s="210" t="s">
        <v>1</v>
      </c>
      <c r="D517" s="210" t="s">
        <v>922</v>
      </c>
      <c r="E517" s="17" t="s">
        <v>1</v>
      </c>
      <c r="F517" s="211">
        <v>2</v>
      </c>
      <c r="H517" s="32"/>
    </row>
    <row r="518" spans="2:8" s="1" customFormat="1" ht="16.9" customHeight="1">
      <c r="B518" s="32"/>
      <c r="C518" s="210" t="s">
        <v>1</v>
      </c>
      <c r="D518" s="210" t="s">
        <v>923</v>
      </c>
      <c r="E518" s="17" t="s">
        <v>1</v>
      </c>
      <c r="F518" s="211">
        <v>0</v>
      </c>
      <c r="H518" s="32"/>
    </row>
    <row r="519" spans="2:8" s="1" customFormat="1" ht="16.9" customHeight="1">
      <c r="B519" s="32"/>
      <c r="C519" s="210" t="s">
        <v>1</v>
      </c>
      <c r="D519" s="210" t="s">
        <v>924</v>
      </c>
      <c r="E519" s="17" t="s">
        <v>1</v>
      </c>
      <c r="F519" s="211">
        <v>49.28</v>
      </c>
      <c r="H519" s="32"/>
    </row>
    <row r="520" spans="2:8" s="1" customFormat="1" ht="16.9" customHeight="1">
      <c r="B520" s="32"/>
      <c r="C520" s="210" t="s">
        <v>1</v>
      </c>
      <c r="D520" s="210" t="s">
        <v>922</v>
      </c>
      <c r="E520" s="17" t="s">
        <v>1</v>
      </c>
      <c r="F520" s="211">
        <v>2</v>
      </c>
      <c r="H520" s="32"/>
    </row>
    <row r="521" spans="2:8" s="1" customFormat="1" ht="16.9" customHeight="1">
      <c r="B521" s="32"/>
      <c r="C521" s="210" t="s">
        <v>231</v>
      </c>
      <c r="D521" s="210" t="s">
        <v>333</v>
      </c>
      <c r="E521" s="17" t="s">
        <v>1</v>
      </c>
      <c r="F521" s="211">
        <v>596.507</v>
      </c>
      <c r="H521" s="32"/>
    </row>
    <row r="522" spans="2:8" s="1" customFormat="1" ht="16.9" customHeight="1">
      <c r="B522" s="32"/>
      <c r="C522" s="212" t="s">
        <v>2421</v>
      </c>
      <c r="H522" s="32"/>
    </row>
    <row r="523" spans="2:8" s="1" customFormat="1" ht="16.9" customHeight="1">
      <c r="B523" s="32"/>
      <c r="C523" s="210" t="s">
        <v>899</v>
      </c>
      <c r="D523" s="210" t="s">
        <v>900</v>
      </c>
      <c r="E523" s="17" t="s">
        <v>172</v>
      </c>
      <c r="F523" s="211">
        <v>689.411</v>
      </c>
      <c r="H523" s="32"/>
    </row>
    <row r="524" spans="2:8" s="1" customFormat="1" ht="22.5">
      <c r="B524" s="32"/>
      <c r="C524" s="210" t="s">
        <v>882</v>
      </c>
      <c r="D524" s="210" t="s">
        <v>883</v>
      </c>
      <c r="E524" s="17" t="s">
        <v>172</v>
      </c>
      <c r="F524" s="211">
        <v>945.707</v>
      </c>
      <c r="H524" s="32"/>
    </row>
    <row r="525" spans="2:8" s="1" customFormat="1" ht="16.9" customHeight="1">
      <c r="B525" s="32"/>
      <c r="C525" s="206" t="s">
        <v>234</v>
      </c>
      <c r="D525" s="207" t="s">
        <v>235</v>
      </c>
      <c r="E525" s="208" t="s">
        <v>236</v>
      </c>
      <c r="F525" s="209">
        <v>524.138</v>
      </c>
      <c r="H525" s="32"/>
    </row>
    <row r="526" spans="2:8" s="1" customFormat="1" ht="16.9" customHeight="1">
      <c r="B526" s="32"/>
      <c r="C526" s="210" t="s">
        <v>1</v>
      </c>
      <c r="D526" s="210" t="s">
        <v>527</v>
      </c>
      <c r="E526" s="17" t="s">
        <v>1</v>
      </c>
      <c r="F526" s="211">
        <v>0</v>
      </c>
      <c r="H526" s="32"/>
    </row>
    <row r="527" spans="2:8" s="1" customFormat="1" ht="16.9" customHeight="1">
      <c r="B527" s="32"/>
      <c r="C527" s="210" t="s">
        <v>1</v>
      </c>
      <c r="D527" s="210" t="s">
        <v>942</v>
      </c>
      <c r="E527" s="17" t="s">
        <v>1</v>
      </c>
      <c r="F527" s="211">
        <v>0</v>
      </c>
      <c r="H527" s="32"/>
    </row>
    <row r="528" spans="2:8" s="1" customFormat="1" ht="16.9" customHeight="1">
      <c r="B528" s="32"/>
      <c r="C528" s="210" t="s">
        <v>1</v>
      </c>
      <c r="D528" s="210" t="s">
        <v>943</v>
      </c>
      <c r="E528" s="17" t="s">
        <v>1</v>
      </c>
      <c r="F528" s="211">
        <v>166.265</v>
      </c>
      <c r="H528" s="32"/>
    </row>
    <row r="529" spans="2:8" s="1" customFormat="1" ht="16.9" customHeight="1">
      <c r="B529" s="32"/>
      <c r="C529" s="210" t="s">
        <v>1</v>
      </c>
      <c r="D529" s="210" t="s">
        <v>944</v>
      </c>
      <c r="E529" s="17" t="s">
        <v>1</v>
      </c>
      <c r="F529" s="211">
        <v>165.478</v>
      </c>
      <c r="H529" s="32"/>
    </row>
    <row r="530" spans="2:8" s="1" customFormat="1" ht="16.9" customHeight="1">
      <c r="B530" s="32"/>
      <c r="C530" s="210" t="s">
        <v>1</v>
      </c>
      <c r="D530" s="210" t="s">
        <v>945</v>
      </c>
      <c r="E530" s="17" t="s">
        <v>1</v>
      </c>
      <c r="F530" s="211">
        <v>109.262</v>
      </c>
      <c r="H530" s="32"/>
    </row>
    <row r="531" spans="2:8" s="1" customFormat="1" ht="16.9" customHeight="1">
      <c r="B531" s="32"/>
      <c r="C531" s="210" t="s">
        <v>1</v>
      </c>
      <c r="D531" s="210" t="s">
        <v>946</v>
      </c>
      <c r="E531" s="17" t="s">
        <v>1</v>
      </c>
      <c r="F531" s="211">
        <v>83.133</v>
      </c>
      <c r="H531" s="32"/>
    </row>
    <row r="532" spans="2:8" s="1" customFormat="1" ht="16.9" customHeight="1">
      <c r="B532" s="32"/>
      <c r="C532" s="210" t="s">
        <v>234</v>
      </c>
      <c r="D532" s="210" t="s">
        <v>333</v>
      </c>
      <c r="E532" s="17" t="s">
        <v>1</v>
      </c>
      <c r="F532" s="211">
        <v>524.138</v>
      </c>
      <c r="H532" s="32"/>
    </row>
    <row r="533" spans="2:8" s="1" customFormat="1" ht="16.9" customHeight="1">
      <c r="B533" s="32"/>
      <c r="C533" s="212" t="s">
        <v>2421</v>
      </c>
      <c r="H533" s="32"/>
    </row>
    <row r="534" spans="2:8" s="1" customFormat="1" ht="16.9" customHeight="1">
      <c r="B534" s="32"/>
      <c r="C534" s="210" t="s">
        <v>939</v>
      </c>
      <c r="D534" s="210" t="s">
        <v>940</v>
      </c>
      <c r="E534" s="17" t="s">
        <v>236</v>
      </c>
      <c r="F534" s="211">
        <v>1252.531</v>
      </c>
      <c r="H534" s="32"/>
    </row>
    <row r="535" spans="2:8" s="1" customFormat="1" ht="16.9" customHeight="1">
      <c r="B535" s="32"/>
      <c r="C535" s="206" t="s">
        <v>238</v>
      </c>
      <c r="D535" s="207" t="s">
        <v>239</v>
      </c>
      <c r="E535" s="208" t="s">
        <v>236</v>
      </c>
      <c r="F535" s="209">
        <v>358.266</v>
      </c>
      <c r="H535" s="32"/>
    </row>
    <row r="536" spans="2:8" s="1" customFormat="1" ht="16.9" customHeight="1">
      <c r="B536" s="32"/>
      <c r="C536" s="210" t="s">
        <v>1</v>
      </c>
      <c r="D536" s="210" t="s">
        <v>942</v>
      </c>
      <c r="E536" s="17" t="s">
        <v>1</v>
      </c>
      <c r="F536" s="211">
        <v>0</v>
      </c>
      <c r="H536" s="32"/>
    </row>
    <row r="537" spans="2:8" s="1" customFormat="1" ht="16.9" customHeight="1">
      <c r="B537" s="32"/>
      <c r="C537" s="210" t="s">
        <v>1</v>
      </c>
      <c r="D537" s="210" t="s">
        <v>234</v>
      </c>
      <c r="E537" s="17" t="s">
        <v>1</v>
      </c>
      <c r="F537" s="211">
        <v>524.138</v>
      </c>
      <c r="H537" s="32"/>
    </row>
    <row r="538" spans="2:8" s="1" customFormat="1" ht="16.9" customHeight="1">
      <c r="B538" s="32"/>
      <c r="C538" s="210" t="s">
        <v>1</v>
      </c>
      <c r="D538" s="210" t="s">
        <v>955</v>
      </c>
      <c r="E538" s="17" t="s">
        <v>1</v>
      </c>
      <c r="F538" s="211">
        <v>-165.872</v>
      </c>
      <c r="H538" s="32"/>
    </row>
    <row r="539" spans="2:8" s="1" customFormat="1" ht="16.9" customHeight="1">
      <c r="B539" s="32"/>
      <c r="C539" s="210" t="s">
        <v>238</v>
      </c>
      <c r="D539" s="210" t="s">
        <v>333</v>
      </c>
      <c r="E539" s="17" t="s">
        <v>1</v>
      </c>
      <c r="F539" s="211">
        <v>358.266</v>
      </c>
      <c r="H539" s="32"/>
    </row>
    <row r="540" spans="2:8" s="1" customFormat="1" ht="16.9" customHeight="1">
      <c r="B540" s="32"/>
      <c r="C540" s="212" t="s">
        <v>2421</v>
      </c>
      <c r="H540" s="32"/>
    </row>
    <row r="541" spans="2:8" s="1" customFormat="1" ht="16.9" customHeight="1">
      <c r="B541" s="32"/>
      <c r="C541" s="210" t="s">
        <v>939</v>
      </c>
      <c r="D541" s="210" t="s">
        <v>940</v>
      </c>
      <c r="E541" s="17" t="s">
        <v>236</v>
      </c>
      <c r="F541" s="211">
        <v>1252.531</v>
      </c>
      <c r="H541" s="32"/>
    </row>
    <row r="542" spans="2:8" s="1" customFormat="1" ht="16.9" customHeight="1">
      <c r="B542" s="32"/>
      <c r="C542" s="210" t="s">
        <v>957</v>
      </c>
      <c r="D542" s="210" t="s">
        <v>958</v>
      </c>
      <c r="E542" s="17" t="s">
        <v>236</v>
      </c>
      <c r="F542" s="211">
        <v>7794.267</v>
      </c>
      <c r="H542" s="32"/>
    </row>
    <row r="543" spans="2:8" s="1" customFormat="1" ht="16.9" customHeight="1">
      <c r="B543" s="32"/>
      <c r="C543" s="210" t="s">
        <v>978</v>
      </c>
      <c r="D543" s="210" t="s">
        <v>979</v>
      </c>
      <c r="E543" s="17" t="s">
        <v>236</v>
      </c>
      <c r="F543" s="211">
        <v>461.233</v>
      </c>
      <c r="H543" s="32"/>
    </row>
    <row r="544" spans="2:8" s="1" customFormat="1" ht="22.5">
      <c r="B544" s="32"/>
      <c r="C544" s="210" t="s">
        <v>986</v>
      </c>
      <c r="D544" s="210" t="s">
        <v>987</v>
      </c>
      <c r="E544" s="17" t="s">
        <v>236</v>
      </c>
      <c r="F544" s="211">
        <v>358.266</v>
      </c>
      <c r="H544" s="32"/>
    </row>
    <row r="545" spans="2:8" s="1" customFormat="1" ht="16.9" customHeight="1">
      <c r="B545" s="32"/>
      <c r="C545" s="206" t="s">
        <v>241</v>
      </c>
      <c r="D545" s="207" t="s">
        <v>242</v>
      </c>
      <c r="E545" s="208" t="s">
        <v>236</v>
      </c>
      <c r="F545" s="209">
        <v>308.727</v>
      </c>
      <c r="H545" s="32"/>
    </row>
    <row r="546" spans="2:8" s="1" customFormat="1" ht="16.9" customHeight="1">
      <c r="B546" s="32"/>
      <c r="C546" s="210" t="s">
        <v>1</v>
      </c>
      <c r="D546" s="210" t="s">
        <v>1</v>
      </c>
      <c r="E546" s="17" t="s">
        <v>1</v>
      </c>
      <c r="F546" s="211">
        <v>0</v>
      </c>
      <c r="H546" s="32"/>
    </row>
    <row r="547" spans="2:8" s="1" customFormat="1" ht="16.9" customHeight="1">
      <c r="B547" s="32"/>
      <c r="C547" s="210" t="s">
        <v>1</v>
      </c>
      <c r="D547" s="210" t="s">
        <v>552</v>
      </c>
      <c r="E547" s="17" t="s">
        <v>1</v>
      </c>
      <c r="F547" s="211">
        <v>0</v>
      </c>
      <c r="H547" s="32"/>
    </row>
    <row r="548" spans="2:8" s="1" customFormat="1" ht="16.9" customHeight="1">
      <c r="B548" s="32"/>
      <c r="C548" s="210" t="s">
        <v>1</v>
      </c>
      <c r="D548" s="210" t="s">
        <v>947</v>
      </c>
      <c r="E548" s="17" t="s">
        <v>1</v>
      </c>
      <c r="F548" s="211">
        <v>0</v>
      </c>
      <c r="H548" s="32"/>
    </row>
    <row r="549" spans="2:8" s="1" customFormat="1" ht="16.9" customHeight="1">
      <c r="B549" s="32"/>
      <c r="C549" s="210" t="s">
        <v>1</v>
      </c>
      <c r="D549" s="210" t="s">
        <v>949</v>
      </c>
      <c r="E549" s="17" t="s">
        <v>1</v>
      </c>
      <c r="F549" s="211">
        <v>137.628</v>
      </c>
      <c r="H549" s="32"/>
    </row>
    <row r="550" spans="2:8" s="1" customFormat="1" ht="16.9" customHeight="1">
      <c r="B550" s="32"/>
      <c r="C550" s="210" t="s">
        <v>1</v>
      </c>
      <c r="D550" s="210" t="s">
        <v>950</v>
      </c>
      <c r="E550" s="17" t="s">
        <v>1</v>
      </c>
      <c r="F550" s="211">
        <v>36.981</v>
      </c>
      <c r="H550" s="32"/>
    </row>
    <row r="551" spans="2:8" s="1" customFormat="1" ht="16.9" customHeight="1">
      <c r="B551" s="32"/>
      <c r="C551" s="210" t="s">
        <v>1</v>
      </c>
      <c r="D551" s="210" t="s">
        <v>951</v>
      </c>
      <c r="E551" s="17" t="s">
        <v>1</v>
      </c>
      <c r="F551" s="211">
        <v>121.757</v>
      </c>
      <c r="H551" s="32"/>
    </row>
    <row r="552" spans="2:8" s="1" customFormat="1" ht="16.9" customHeight="1">
      <c r="B552" s="32"/>
      <c r="C552" s="210" t="s">
        <v>1</v>
      </c>
      <c r="D552" s="210" t="s">
        <v>952</v>
      </c>
      <c r="E552" s="17" t="s">
        <v>1</v>
      </c>
      <c r="F552" s="211">
        <v>27.885</v>
      </c>
      <c r="H552" s="32"/>
    </row>
    <row r="553" spans="2:8" s="1" customFormat="1" ht="16.9" customHeight="1">
      <c r="B553" s="32"/>
      <c r="C553" s="210" t="s">
        <v>1</v>
      </c>
      <c r="D553" s="210" t="s">
        <v>953</v>
      </c>
      <c r="E553" s="17" t="s">
        <v>1</v>
      </c>
      <c r="F553" s="211">
        <v>-5.097</v>
      </c>
      <c r="H553" s="32"/>
    </row>
    <row r="554" spans="2:8" s="1" customFormat="1" ht="16.9" customHeight="1">
      <c r="B554" s="32"/>
      <c r="C554" s="210" t="s">
        <v>1</v>
      </c>
      <c r="D554" s="210" t="s">
        <v>954</v>
      </c>
      <c r="E554" s="17" t="s">
        <v>1</v>
      </c>
      <c r="F554" s="211">
        <v>-10.427</v>
      </c>
      <c r="H554" s="32"/>
    </row>
    <row r="555" spans="2:8" s="1" customFormat="1" ht="16.9" customHeight="1">
      <c r="B555" s="32"/>
      <c r="C555" s="210" t="s">
        <v>241</v>
      </c>
      <c r="D555" s="210" t="s">
        <v>333</v>
      </c>
      <c r="E555" s="17" t="s">
        <v>1</v>
      </c>
      <c r="F555" s="211">
        <v>308.727</v>
      </c>
      <c r="H555" s="32"/>
    </row>
    <row r="556" spans="2:8" s="1" customFormat="1" ht="16.9" customHeight="1">
      <c r="B556" s="32"/>
      <c r="C556" s="212" t="s">
        <v>2421</v>
      </c>
      <c r="H556" s="32"/>
    </row>
    <row r="557" spans="2:8" s="1" customFormat="1" ht="16.9" customHeight="1">
      <c r="B557" s="32"/>
      <c r="C557" s="210" t="s">
        <v>939</v>
      </c>
      <c r="D557" s="210" t="s">
        <v>940</v>
      </c>
      <c r="E557" s="17" t="s">
        <v>236</v>
      </c>
      <c r="F557" s="211">
        <v>1252.531</v>
      </c>
      <c r="H557" s="32"/>
    </row>
    <row r="558" spans="2:8" s="1" customFormat="1" ht="16.9" customHeight="1">
      <c r="B558" s="32"/>
      <c r="C558" s="210" t="s">
        <v>957</v>
      </c>
      <c r="D558" s="210" t="s">
        <v>958</v>
      </c>
      <c r="E558" s="17" t="s">
        <v>236</v>
      </c>
      <c r="F558" s="211">
        <v>7794.267</v>
      </c>
      <c r="H558" s="32"/>
    </row>
    <row r="559" spans="2:8" s="1" customFormat="1" ht="16.9" customHeight="1">
      <c r="B559" s="32"/>
      <c r="C559" s="206" t="s">
        <v>244</v>
      </c>
      <c r="D559" s="207" t="s">
        <v>245</v>
      </c>
      <c r="E559" s="208" t="s">
        <v>236</v>
      </c>
      <c r="F559" s="209">
        <v>102.967</v>
      </c>
      <c r="H559" s="32"/>
    </row>
    <row r="560" spans="2:8" s="1" customFormat="1" ht="16.9" customHeight="1">
      <c r="B560" s="32"/>
      <c r="C560" s="210" t="s">
        <v>1</v>
      </c>
      <c r="D560" s="210" t="s">
        <v>527</v>
      </c>
      <c r="E560" s="17" t="s">
        <v>1</v>
      </c>
      <c r="F560" s="211">
        <v>0</v>
      </c>
      <c r="H560" s="32"/>
    </row>
    <row r="561" spans="2:8" s="1" customFormat="1" ht="16.9" customHeight="1">
      <c r="B561" s="32"/>
      <c r="C561" s="210" t="s">
        <v>1</v>
      </c>
      <c r="D561" s="210" t="s">
        <v>966</v>
      </c>
      <c r="E561" s="17" t="s">
        <v>1</v>
      </c>
      <c r="F561" s="211">
        <v>0</v>
      </c>
      <c r="H561" s="32"/>
    </row>
    <row r="562" spans="2:8" s="1" customFormat="1" ht="16.9" customHeight="1">
      <c r="B562" s="32"/>
      <c r="C562" s="210" t="s">
        <v>1</v>
      </c>
      <c r="D562" s="210" t="s">
        <v>967</v>
      </c>
      <c r="E562" s="17" t="s">
        <v>1</v>
      </c>
      <c r="F562" s="211">
        <v>15.292</v>
      </c>
      <c r="H562" s="32"/>
    </row>
    <row r="563" spans="2:8" s="1" customFormat="1" ht="16.9" customHeight="1">
      <c r="B563" s="32"/>
      <c r="C563" s="210" t="s">
        <v>1</v>
      </c>
      <c r="D563" s="210" t="s">
        <v>968</v>
      </c>
      <c r="E563" s="17" t="s">
        <v>1</v>
      </c>
      <c r="F563" s="211">
        <v>4.109</v>
      </c>
      <c r="H563" s="32"/>
    </row>
    <row r="564" spans="2:8" s="1" customFormat="1" ht="16.9" customHeight="1">
      <c r="B564" s="32"/>
      <c r="C564" s="210" t="s">
        <v>1</v>
      </c>
      <c r="D564" s="210" t="s">
        <v>969</v>
      </c>
      <c r="E564" s="17" t="s">
        <v>1</v>
      </c>
      <c r="F564" s="211">
        <v>13.529</v>
      </c>
      <c r="H564" s="32"/>
    </row>
    <row r="565" spans="2:8" s="1" customFormat="1" ht="16.9" customHeight="1">
      <c r="B565" s="32"/>
      <c r="C565" s="210" t="s">
        <v>1</v>
      </c>
      <c r="D565" s="210" t="s">
        <v>970</v>
      </c>
      <c r="E565" s="17" t="s">
        <v>1</v>
      </c>
      <c r="F565" s="211">
        <v>64.94</v>
      </c>
      <c r="H565" s="32"/>
    </row>
    <row r="566" spans="2:8" s="1" customFormat="1" ht="16.9" customHeight="1">
      <c r="B566" s="32"/>
      <c r="C566" s="210" t="s">
        <v>247</v>
      </c>
      <c r="D566" s="210" t="s">
        <v>971</v>
      </c>
      <c r="E566" s="17" t="s">
        <v>1</v>
      </c>
      <c r="F566" s="211">
        <v>5.097</v>
      </c>
      <c r="H566" s="32"/>
    </row>
    <row r="567" spans="2:8" s="1" customFormat="1" ht="16.9" customHeight="1">
      <c r="B567" s="32"/>
      <c r="C567" s="210" t="s">
        <v>244</v>
      </c>
      <c r="D567" s="210" t="s">
        <v>333</v>
      </c>
      <c r="E567" s="17" t="s">
        <v>1</v>
      </c>
      <c r="F567" s="211">
        <v>102.967</v>
      </c>
      <c r="H567" s="32"/>
    </row>
    <row r="568" spans="2:8" s="1" customFormat="1" ht="16.9" customHeight="1">
      <c r="B568" s="32"/>
      <c r="C568" s="212" t="s">
        <v>2421</v>
      </c>
      <c r="H568" s="32"/>
    </row>
    <row r="569" spans="2:8" s="1" customFormat="1" ht="16.9" customHeight="1">
      <c r="B569" s="32"/>
      <c r="C569" s="210" t="s">
        <v>963</v>
      </c>
      <c r="D569" s="210" t="s">
        <v>964</v>
      </c>
      <c r="E569" s="17" t="s">
        <v>236</v>
      </c>
      <c r="F569" s="211">
        <v>205.934</v>
      </c>
      <c r="H569" s="32"/>
    </row>
    <row r="570" spans="2:8" s="1" customFormat="1" ht="16.9" customHeight="1">
      <c r="B570" s="32"/>
      <c r="C570" s="210" t="s">
        <v>973</v>
      </c>
      <c r="D570" s="210" t="s">
        <v>974</v>
      </c>
      <c r="E570" s="17" t="s">
        <v>236</v>
      </c>
      <c r="F570" s="211">
        <v>1441.538</v>
      </c>
      <c r="H570" s="32"/>
    </row>
    <row r="571" spans="2:8" s="1" customFormat="1" ht="16.9" customHeight="1">
      <c r="B571" s="32"/>
      <c r="C571" s="210" t="s">
        <v>978</v>
      </c>
      <c r="D571" s="210" t="s">
        <v>979</v>
      </c>
      <c r="E571" s="17" t="s">
        <v>236</v>
      </c>
      <c r="F571" s="211">
        <v>461.233</v>
      </c>
      <c r="H571" s="32"/>
    </row>
    <row r="572" spans="2:8" s="1" customFormat="1" ht="22.5">
      <c r="B572" s="32"/>
      <c r="C572" s="210" t="s">
        <v>982</v>
      </c>
      <c r="D572" s="210" t="s">
        <v>983</v>
      </c>
      <c r="E572" s="17" t="s">
        <v>236</v>
      </c>
      <c r="F572" s="211">
        <v>102.967</v>
      </c>
      <c r="H572" s="32"/>
    </row>
    <row r="573" spans="2:8" s="1" customFormat="1" ht="16.9" customHeight="1">
      <c r="B573" s="32"/>
      <c r="C573" s="206" t="s">
        <v>247</v>
      </c>
      <c r="D573" s="207" t="s">
        <v>248</v>
      </c>
      <c r="E573" s="208" t="s">
        <v>236</v>
      </c>
      <c r="F573" s="209">
        <v>5.097</v>
      </c>
      <c r="H573" s="32"/>
    </row>
    <row r="574" spans="2:8" s="1" customFormat="1" ht="16.9" customHeight="1">
      <c r="B574" s="32"/>
      <c r="C574" s="210" t="s">
        <v>247</v>
      </c>
      <c r="D574" s="210" t="s">
        <v>971</v>
      </c>
      <c r="E574" s="17" t="s">
        <v>1</v>
      </c>
      <c r="F574" s="211">
        <v>5.097</v>
      </c>
      <c r="H574" s="32"/>
    </row>
    <row r="575" spans="2:8" s="1" customFormat="1" ht="16.9" customHeight="1">
      <c r="B575" s="32"/>
      <c r="C575" s="212" t="s">
        <v>2421</v>
      </c>
      <c r="H575" s="32"/>
    </row>
    <row r="576" spans="2:8" s="1" customFormat="1" ht="16.9" customHeight="1">
      <c r="B576" s="32"/>
      <c r="C576" s="210" t="s">
        <v>963</v>
      </c>
      <c r="D576" s="210" t="s">
        <v>964</v>
      </c>
      <c r="E576" s="17" t="s">
        <v>236</v>
      </c>
      <c r="F576" s="211">
        <v>205.934</v>
      </c>
      <c r="H576" s="32"/>
    </row>
    <row r="577" spans="2:8" s="1" customFormat="1" ht="16.9" customHeight="1">
      <c r="B577" s="32"/>
      <c r="C577" s="210" t="s">
        <v>939</v>
      </c>
      <c r="D577" s="210" t="s">
        <v>940</v>
      </c>
      <c r="E577" s="17" t="s">
        <v>236</v>
      </c>
      <c r="F577" s="211">
        <v>1252.531</v>
      </c>
      <c r="H577" s="32"/>
    </row>
    <row r="578" spans="2:8" s="1" customFormat="1" ht="16.9" customHeight="1">
      <c r="B578" s="32"/>
      <c r="C578" s="206" t="s">
        <v>250</v>
      </c>
      <c r="D578" s="207" t="s">
        <v>251</v>
      </c>
      <c r="E578" s="208" t="s">
        <v>199</v>
      </c>
      <c r="F578" s="209">
        <v>8</v>
      </c>
      <c r="H578" s="32"/>
    </row>
    <row r="579" spans="2:8" s="1" customFormat="1" ht="16.9" customHeight="1">
      <c r="B579" s="32"/>
      <c r="C579" s="210" t="s">
        <v>1</v>
      </c>
      <c r="D579" s="210" t="s">
        <v>325</v>
      </c>
      <c r="E579" s="17" t="s">
        <v>1</v>
      </c>
      <c r="F579" s="211">
        <v>0</v>
      </c>
      <c r="H579" s="32"/>
    </row>
    <row r="580" spans="2:8" s="1" customFormat="1" ht="16.9" customHeight="1">
      <c r="B580" s="32"/>
      <c r="C580" s="210" t="s">
        <v>1</v>
      </c>
      <c r="D580" s="210" t="s">
        <v>26</v>
      </c>
      <c r="E580" s="17" t="s">
        <v>1</v>
      </c>
      <c r="F580" s="211">
        <v>5</v>
      </c>
      <c r="H580" s="32"/>
    </row>
    <row r="581" spans="2:8" s="1" customFormat="1" ht="16.9" customHeight="1">
      <c r="B581" s="32"/>
      <c r="C581" s="210" t="s">
        <v>1</v>
      </c>
      <c r="D581" s="210" t="s">
        <v>362</v>
      </c>
      <c r="E581" s="17" t="s">
        <v>1</v>
      </c>
      <c r="F581" s="211">
        <v>0</v>
      </c>
      <c r="H581" s="32"/>
    </row>
    <row r="582" spans="2:8" s="1" customFormat="1" ht="16.9" customHeight="1">
      <c r="B582" s="32"/>
      <c r="C582" s="210" t="s">
        <v>1</v>
      </c>
      <c r="D582" s="210" t="s">
        <v>21</v>
      </c>
      <c r="E582" s="17" t="s">
        <v>1</v>
      </c>
      <c r="F582" s="211">
        <v>1</v>
      </c>
      <c r="H582" s="32"/>
    </row>
    <row r="583" spans="2:8" s="1" customFormat="1" ht="16.9" customHeight="1">
      <c r="B583" s="32"/>
      <c r="C583" s="210" t="s">
        <v>1</v>
      </c>
      <c r="D583" s="210" t="s">
        <v>365</v>
      </c>
      <c r="E583" s="17" t="s">
        <v>1</v>
      </c>
      <c r="F583" s="211">
        <v>0</v>
      </c>
      <c r="H583" s="32"/>
    </row>
    <row r="584" spans="2:8" s="1" customFormat="1" ht="16.9" customHeight="1">
      <c r="B584" s="32"/>
      <c r="C584" s="210" t="s">
        <v>1</v>
      </c>
      <c r="D584" s="210" t="s">
        <v>1</v>
      </c>
      <c r="E584" s="17" t="s">
        <v>1</v>
      </c>
      <c r="F584" s="211">
        <v>0</v>
      </c>
      <c r="H584" s="32"/>
    </row>
    <row r="585" spans="2:8" s="1" customFormat="1" ht="16.9" customHeight="1">
      <c r="B585" s="32"/>
      <c r="C585" s="210" t="s">
        <v>1</v>
      </c>
      <c r="D585" s="210" t="s">
        <v>368</v>
      </c>
      <c r="E585" s="17" t="s">
        <v>1</v>
      </c>
      <c r="F585" s="211">
        <v>0</v>
      </c>
      <c r="H585" s="32"/>
    </row>
    <row r="586" spans="2:8" s="1" customFormat="1" ht="16.9" customHeight="1">
      <c r="B586" s="32"/>
      <c r="C586" s="210" t="s">
        <v>1</v>
      </c>
      <c r="D586" s="210" t="s">
        <v>1</v>
      </c>
      <c r="E586" s="17" t="s">
        <v>1</v>
      </c>
      <c r="F586" s="211">
        <v>0</v>
      </c>
      <c r="H586" s="32"/>
    </row>
    <row r="587" spans="2:8" s="1" customFormat="1" ht="16.9" customHeight="1">
      <c r="B587" s="32"/>
      <c r="C587" s="210" t="s">
        <v>1</v>
      </c>
      <c r="D587" s="210" t="s">
        <v>331</v>
      </c>
      <c r="E587" s="17" t="s">
        <v>1</v>
      </c>
      <c r="F587" s="211">
        <v>0</v>
      </c>
      <c r="H587" s="32"/>
    </row>
    <row r="588" spans="2:8" s="1" customFormat="1" ht="16.9" customHeight="1">
      <c r="B588" s="32"/>
      <c r="C588" s="210" t="s">
        <v>1</v>
      </c>
      <c r="D588" s="210" t="s">
        <v>88</v>
      </c>
      <c r="E588" s="17" t="s">
        <v>1</v>
      </c>
      <c r="F588" s="211">
        <v>2</v>
      </c>
      <c r="H588" s="32"/>
    </row>
    <row r="589" spans="2:8" s="1" customFormat="1" ht="16.9" customHeight="1">
      <c r="B589" s="32"/>
      <c r="C589" s="210" t="s">
        <v>250</v>
      </c>
      <c r="D589" s="210" t="s">
        <v>334</v>
      </c>
      <c r="E589" s="17" t="s">
        <v>1</v>
      </c>
      <c r="F589" s="211">
        <v>8</v>
      </c>
      <c r="H589" s="32"/>
    </row>
    <row r="590" spans="2:8" s="1" customFormat="1" ht="16.9" customHeight="1">
      <c r="B590" s="32"/>
      <c r="C590" s="212" t="s">
        <v>2421</v>
      </c>
      <c r="H590" s="32"/>
    </row>
    <row r="591" spans="2:8" s="1" customFormat="1" ht="16.9" customHeight="1">
      <c r="B591" s="32"/>
      <c r="C591" s="210" t="s">
        <v>822</v>
      </c>
      <c r="D591" s="210" t="s">
        <v>823</v>
      </c>
      <c r="E591" s="17" t="s">
        <v>506</v>
      </c>
      <c r="F591" s="211">
        <v>8</v>
      </c>
      <c r="H591" s="32"/>
    </row>
    <row r="592" spans="2:8" s="1" customFormat="1" ht="16.9" customHeight="1">
      <c r="B592" s="32"/>
      <c r="C592" s="210" t="s">
        <v>839</v>
      </c>
      <c r="D592" s="210" t="s">
        <v>840</v>
      </c>
      <c r="E592" s="17" t="s">
        <v>506</v>
      </c>
      <c r="F592" s="211">
        <v>91</v>
      </c>
      <c r="H592" s="32"/>
    </row>
    <row r="593" spans="2:8" s="1" customFormat="1" ht="16.9" customHeight="1">
      <c r="B593" s="32"/>
      <c r="C593" s="206" t="s">
        <v>253</v>
      </c>
      <c r="D593" s="207" t="s">
        <v>254</v>
      </c>
      <c r="E593" s="208" t="s">
        <v>199</v>
      </c>
      <c r="F593" s="209">
        <v>33</v>
      </c>
      <c r="H593" s="32"/>
    </row>
    <row r="594" spans="2:8" s="1" customFormat="1" ht="16.9" customHeight="1">
      <c r="B594" s="32"/>
      <c r="C594" s="210" t="s">
        <v>1</v>
      </c>
      <c r="D594" s="210" t="s">
        <v>325</v>
      </c>
      <c r="E594" s="17" t="s">
        <v>1</v>
      </c>
      <c r="F594" s="211">
        <v>0</v>
      </c>
      <c r="H594" s="32"/>
    </row>
    <row r="595" spans="2:8" s="1" customFormat="1" ht="16.9" customHeight="1">
      <c r="B595" s="32"/>
      <c r="C595" s="210" t="s">
        <v>1</v>
      </c>
      <c r="D595" s="210" t="s">
        <v>9</v>
      </c>
      <c r="E595" s="17" t="s">
        <v>1</v>
      </c>
      <c r="F595" s="211">
        <v>15</v>
      </c>
      <c r="H595" s="32"/>
    </row>
    <row r="596" spans="2:8" s="1" customFormat="1" ht="16.9" customHeight="1">
      <c r="B596" s="32"/>
      <c r="C596" s="210" t="s">
        <v>1</v>
      </c>
      <c r="D596" s="210" t="s">
        <v>362</v>
      </c>
      <c r="E596" s="17" t="s">
        <v>1</v>
      </c>
      <c r="F596" s="211">
        <v>0</v>
      </c>
      <c r="H596" s="32"/>
    </row>
    <row r="597" spans="2:8" s="1" customFormat="1" ht="16.9" customHeight="1">
      <c r="B597" s="32"/>
      <c r="C597" s="210" t="s">
        <v>1</v>
      </c>
      <c r="D597" s="210" t="s">
        <v>219</v>
      </c>
      <c r="E597" s="17" t="s">
        <v>1</v>
      </c>
      <c r="F597" s="211">
        <v>4</v>
      </c>
      <c r="H597" s="32"/>
    </row>
    <row r="598" spans="2:8" s="1" customFormat="1" ht="16.9" customHeight="1">
      <c r="B598" s="32"/>
      <c r="C598" s="210" t="s">
        <v>1</v>
      </c>
      <c r="D598" s="210" t="s">
        <v>365</v>
      </c>
      <c r="E598" s="17" t="s">
        <v>1</v>
      </c>
      <c r="F598" s="211">
        <v>0</v>
      </c>
      <c r="H598" s="32"/>
    </row>
    <row r="599" spans="2:8" s="1" customFormat="1" ht="16.9" customHeight="1">
      <c r="B599" s="32"/>
      <c r="C599" s="210" t="s">
        <v>1</v>
      </c>
      <c r="D599" s="210" t="s">
        <v>1</v>
      </c>
      <c r="E599" s="17" t="s">
        <v>1</v>
      </c>
      <c r="F599" s="211">
        <v>0</v>
      </c>
      <c r="H599" s="32"/>
    </row>
    <row r="600" spans="2:8" s="1" customFormat="1" ht="16.9" customHeight="1">
      <c r="B600" s="32"/>
      <c r="C600" s="210" t="s">
        <v>1</v>
      </c>
      <c r="D600" s="210" t="s">
        <v>368</v>
      </c>
      <c r="E600" s="17" t="s">
        <v>1</v>
      </c>
      <c r="F600" s="211">
        <v>0</v>
      </c>
      <c r="H600" s="32"/>
    </row>
    <row r="601" spans="2:8" s="1" customFormat="1" ht="16.9" customHeight="1">
      <c r="B601" s="32"/>
      <c r="C601" s="210" t="s">
        <v>1</v>
      </c>
      <c r="D601" s="210" t="s">
        <v>190</v>
      </c>
      <c r="E601" s="17" t="s">
        <v>1</v>
      </c>
      <c r="F601" s="211">
        <v>3</v>
      </c>
      <c r="H601" s="32"/>
    </row>
    <row r="602" spans="2:8" s="1" customFormat="1" ht="16.9" customHeight="1">
      <c r="B602" s="32"/>
      <c r="C602" s="210" t="s">
        <v>1</v>
      </c>
      <c r="D602" s="210" t="s">
        <v>331</v>
      </c>
      <c r="E602" s="17" t="s">
        <v>1</v>
      </c>
      <c r="F602" s="211">
        <v>0</v>
      </c>
      <c r="H602" s="32"/>
    </row>
    <row r="603" spans="2:8" s="1" customFormat="1" ht="16.9" customHeight="1">
      <c r="B603" s="32"/>
      <c r="C603" s="210" t="s">
        <v>1</v>
      </c>
      <c r="D603" s="210" t="s">
        <v>258</v>
      </c>
      <c r="E603" s="17" t="s">
        <v>1</v>
      </c>
      <c r="F603" s="211">
        <v>11</v>
      </c>
      <c r="H603" s="32"/>
    </row>
    <row r="604" spans="2:8" s="1" customFormat="1" ht="16.9" customHeight="1">
      <c r="B604" s="32"/>
      <c r="C604" s="210" t="s">
        <v>253</v>
      </c>
      <c r="D604" s="210" t="s">
        <v>334</v>
      </c>
      <c r="E604" s="17" t="s">
        <v>1</v>
      </c>
      <c r="F604" s="211">
        <v>33</v>
      </c>
      <c r="H604" s="32"/>
    </row>
    <row r="605" spans="2:8" s="1" customFormat="1" ht="16.9" customHeight="1">
      <c r="B605" s="32"/>
      <c r="C605" s="212" t="s">
        <v>2421</v>
      </c>
      <c r="H605" s="32"/>
    </row>
    <row r="606" spans="2:8" s="1" customFormat="1" ht="16.9" customHeight="1">
      <c r="B606" s="32"/>
      <c r="C606" s="210" t="s">
        <v>826</v>
      </c>
      <c r="D606" s="210" t="s">
        <v>827</v>
      </c>
      <c r="E606" s="17" t="s">
        <v>506</v>
      </c>
      <c r="F606" s="211">
        <v>33</v>
      </c>
      <c r="H606" s="32"/>
    </row>
    <row r="607" spans="2:8" s="1" customFormat="1" ht="16.9" customHeight="1">
      <c r="B607" s="32"/>
      <c r="C607" s="210" t="s">
        <v>839</v>
      </c>
      <c r="D607" s="210" t="s">
        <v>840</v>
      </c>
      <c r="E607" s="17" t="s">
        <v>506</v>
      </c>
      <c r="F607" s="211">
        <v>91</v>
      </c>
      <c r="H607" s="32"/>
    </row>
    <row r="608" spans="2:8" s="1" customFormat="1" ht="16.9" customHeight="1">
      <c r="B608" s="32"/>
      <c r="C608" s="206" t="s">
        <v>256</v>
      </c>
      <c r="D608" s="207" t="s">
        <v>257</v>
      </c>
      <c r="E608" s="208" t="s">
        <v>199</v>
      </c>
      <c r="F608" s="209">
        <v>11</v>
      </c>
      <c r="H608" s="32"/>
    </row>
    <row r="609" spans="2:8" s="1" customFormat="1" ht="16.9" customHeight="1">
      <c r="B609" s="32"/>
      <c r="C609" s="210" t="s">
        <v>1</v>
      </c>
      <c r="D609" s="210" t="s">
        <v>325</v>
      </c>
      <c r="E609" s="17" t="s">
        <v>1</v>
      </c>
      <c r="F609" s="211">
        <v>0</v>
      </c>
      <c r="H609" s="32"/>
    </row>
    <row r="610" spans="2:8" s="1" customFormat="1" ht="16.9" customHeight="1">
      <c r="B610" s="32"/>
      <c r="C610" s="210" t="s">
        <v>1</v>
      </c>
      <c r="D610" s="210" t="s">
        <v>389</v>
      </c>
      <c r="E610" s="17" t="s">
        <v>1</v>
      </c>
      <c r="F610" s="211">
        <v>7</v>
      </c>
      <c r="H610" s="32"/>
    </row>
    <row r="611" spans="2:8" s="1" customFormat="1" ht="16.9" customHeight="1">
      <c r="B611" s="32"/>
      <c r="C611" s="210" t="s">
        <v>1</v>
      </c>
      <c r="D611" s="210" t="s">
        <v>362</v>
      </c>
      <c r="E611" s="17" t="s">
        <v>1</v>
      </c>
      <c r="F611" s="211">
        <v>0</v>
      </c>
      <c r="H611" s="32"/>
    </row>
    <row r="612" spans="2:8" s="1" customFormat="1" ht="16.9" customHeight="1">
      <c r="B612" s="32"/>
      <c r="C612" s="210" t="s">
        <v>1</v>
      </c>
      <c r="D612" s="210" t="s">
        <v>88</v>
      </c>
      <c r="E612" s="17" t="s">
        <v>1</v>
      </c>
      <c r="F612" s="211">
        <v>2</v>
      </c>
      <c r="H612" s="32"/>
    </row>
    <row r="613" spans="2:8" s="1" customFormat="1" ht="16.9" customHeight="1">
      <c r="B613" s="32"/>
      <c r="C613" s="210" t="s">
        <v>1</v>
      </c>
      <c r="D613" s="210" t="s">
        <v>365</v>
      </c>
      <c r="E613" s="17" t="s">
        <v>1</v>
      </c>
      <c r="F613" s="211">
        <v>0</v>
      </c>
      <c r="H613" s="32"/>
    </row>
    <row r="614" spans="2:8" s="1" customFormat="1" ht="16.9" customHeight="1">
      <c r="B614" s="32"/>
      <c r="C614" s="210" t="s">
        <v>1</v>
      </c>
      <c r="D614" s="210" t="s">
        <v>21</v>
      </c>
      <c r="E614" s="17" t="s">
        <v>1</v>
      </c>
      <c r="F614" s="211">
        <v>1</v>
      </c>
      <c r="H614" s="32"/>
    </row>
    <row r="615" spans="2:8" s="1" customFormat="1" ht="16.9" customHeight="1">
      <c r="B615" s="32"/>
      <c r="C615" s="210" t="s">
        <v>1</v>
      </c>
      <c r="D615" s="210" t="s">
        <v>368</v>
      </c>
      <c r="E615" s="17" t="s">
        <v>1</v>
      </c>
      <c r="F615" s="211">
        <v>0</v>
      </c>
      <c r="H615" s="32"/>
    </row>
    <row r="616" spans="2:8" s="1" customFormat="1" ht="16.9" customHeight="1">
      <c r="B616" s="32"/>
      <c r="C616" s="210" t="s">
        <v>1</v>
      </c>
      <c r="D616" s="210" t="s">
        <v>1</v>
      </c>
      <c r="E616" s="17" t="s">
        <v>1</v>
      </c>
      <c r="F616" s="211">
        <v>0</v>
      </c>
      <c r="H616" s="32"/>
    </row>
    <row r="617" spans="2:8" s="1" customFormat="1" ht="16.9" customHeight="1">
      <c r="B617" s="32"/>
      <c r="C617" s="210" t="s">
        <v>1</v>
      </c>
      <c r="D617" s="210" t="s">
        <v>331</v>
      </c>
      <c r="E617" s="17" t="s">
        <v>1</v>
      </c>
      <c r="F617" s="211">
        <v>0</v>
      </c>
      <c r="H617" s="32"/>
    </row>
    <row r="618" spans="2:8" s="1" customFormat="1" ht="16.9" customHeight="1">
      <c r="B618" s="32"/>
      <c r="C618" s="210" t="s">
        <v>1</v>
      </c>
      <c r="D618" s="210" t="s">
        <v>21</v>
      </c>
      <c r="E618" s="17" t="s">
        <v>1</v>
      </c>
      <c r="F618" s="211">
        <v>1</v>
      </c>
      <c r="H618" s="32"/>
    </row>
    <row r="619" spans="2:8" s="1" customFormat="1" ht="16.9" customHeight="1">
      <c r="B619" s="32"/>
      <c r="C619" s="210" t="s">
        <v>256</v>
      </c>
      <c r="D619" s="210" t="s">
        <v>334</v>
      </c>
      <c r="E619" s="17" t="s">
        <v>1</v>
      </c>
      <c r="F619" s="211">
        <v>11</v>
      </c>
      <c r="H619" s="32"/>
    </row>
    <row r="620" spans="2:8" s="1" customFormat="1" ht="16.9" customHeight="1">
      <c r="B620" s="32"/>
      <c r="C620" s="212" t="s">
        <v>2421</v>
      </c>
      <c r="H620" s="32"/>
    </row>
    <row r="621" spans="2:8" s="1" customFormat="1" ht="16.9" customHeight="1">
      <c r="B621" s="32"/>
      <c r="C621" s="210" t="s">
        <v>830</v>
      </c>
      <c r="D621" s="210" t="s">
        <v>831</v>
      </c>
      <c r="E621" s="17" t="s">
        <v>506</v>
      </c>
      <c r="F621" s="211">
        <v>11</v>
      </c>
      <c r="H621" s="32"/>
    </row>
    <row r="622" spans="2:8" s="1" customFormat="1" ht="16.9" customHeight="1">
      <c r="B622" s="32"/>
      <c r="C622" s="210" t="s">
        <v>839</v>
      </c>
      <c r="D622" s="210" t="s">
        <v>840</v>
      </c>
      <c r="E622" s="17" t="s">
        <v>506</v>
      </c>
      <c r="F622" s="211">
        <v>91</v>
      </c>
      <c r="H622" s="32"/>
    </row>
    <row r="623" spans="2:8" s="1" customFormat="1" ht="16.9" customHeight="1">
      <c r="B623" s="32"/>
      <c r="C623" s="206" t="s">
        <v>259</v>
      </c>
      <c r="D623" s="207" t="s">
        <v>260</v>
      </c>
      <c r="E623" s="208" t="s">
        <v>199</v>
      </c>
      <c r="F623" s="209">
        <v>37</v>
      </c>
      <c r="H623" s="32"/>
    </row>
    <row r="624" spans="2:8" s="1" customFormat="1" ht="16.9" customHeight="1">
      <c r="B624" s="32"/>
      <c r="C624" s="210" t="s">
        <v>1</v>
      </c>
      <c r="D624" s="210" t="s">
        <v>325</v>
      </c>
      <c r="E624" s="17" t="s">
        <v>1</v>
      </c>
      <c r="F624" s="211">
        <v>0</v>
      </c>
      <c r="H624" s="32"/>
    </row>
    <row r="625" spans="2:8" s="1" customFormat="1" ht="16.9" customHeight="1">
      <c r="B625" s="32"/>
      <c r="C625" s="210" t="s">
        <v>1</v>
      </c>
      <c r="D625" s="210" t="s">
        <v>487</v>
      </c>
      <c r="E625" s="17" t="s">
        <v>1</v>
      </c>
      <c r="F625" s="211">
        <v>17</v>
      </c>
      <c r="H625" s="32"/>
    </row>
    <row r="626" spans="2:8" s="1" customFormat="1" ht="16.9" customHeight="1">
      <c r="B626" s="32"/>
      <c r="C626" s="210" t="s">
        <v>1</v>
      </c>
      <c r="D626" s="210" t="s">
        <v>362</v>
      </c>
      <c r="E626" s="17" t="s">
        <v>1</v>
      </c>
      <c r="F626" s="211">
        <v>0</v>
      </c>
      <c r="H626" s="32"/>
    </row>
    <row r="627" spans="2:8" s="1" customFormat="1" ht="16.9" customHeight="1">
      <c r="B627" s="32"/>
      <c r="C627" s="210" t="s">
        <v>1</v>
      </c>
      <c r="D627" s="210" t="s">
        <v>26</v>
      </c>
      <c r="E627" s="17" t="s">
        <v>1</v>
      </c>
      <c r="F627" s="211">
        <v>5</v>
      </c>
      <c r="H627" s="32"/>
    </row>
    <row r="628" spans="2:8" s="1" customFormat="1" ht="16.9" customHeight="1">
      <c r="B628" s="32"/>
      <c r="C628" s="210" t="s">
        <v>1</v>
      </c>
      <c r="D628" s="210" t="s">
        <v>365</v>
      </c>
      <c r="E628" s="17" t="s">
        <v>1</v>
      </c>
      <c r="F628" s="211">
        <v>0</v>
      </c>
      <c r="H628" s="32"/>
    </row>
    <row r="629" spans="2:8" s="1" customFormat="1" ht="16.9" customHeight="1">
      <c r="B629" s="32"/>
      <c r="C629" s="210" t="s">
        <v>1</v>
      </c>
      <c r="D629" s="210" t="s">
        <v>88</v>
      </c>
      <c r="E629" s="17" t="s">
        <v>1</v>
      </c>
      <c r="F629" s="211">
        <v>2</v>
      </c>
      <c r="H629" s="32"/>
    </row>
    <row r="630" spans="2:8" s="1" customFormat="1" ht="16.9" customHeight="1">
      <c r="B630" s="32"/>
      <c r="C630" s="210" t="s">
        <v>1</v>
      </c>
      <c r="D630" s="210" t="s">
        <v>328</v>
      </c>
      <c r="E630" s="17" t="s">
        <v>1</v>
      </c>
      <c r="F630" s="211">
        <v>0</v>
      </c>
      <c r="H630" s="32"/>
    </row>
    <row r="631" spans="2:8" s="1" customFormat="1" ht="16.9" customHeight="1">
      <c r="B631" s="32"/>
      <c r="C631" s="210" t="s">
        <v>1</v>
      </c>
      <c r="D631" s="210" t="s">
        <v>190</v>
      </c>
      <c r="E631" s="17" t="s">
        <v>1</v>
      </c>
      <c r="F631" s="211">
        <v>3</v>
      </c>
      <c r="H631" s="32"/>
    </row>
    <row r="632" spans="2:8" s="1" customFormat="1" ht="16.9" customHeight="1">
      <c r="B632" s="32"/>
      <c r="C632" s="210" t="s">
        <v>1</v>
      </c>
      <c r="D632" s="210" t="s">
        <v>805</v>
      </c>
      <c r="E632" s="17" t="s">
        <v>1</v>
      </c>
      <c r="F632" s="211">
        <v>0</v>
      </c>
      <c r="H632" s="32"/>
    </row>
    <row r="633" spans="2:8" s="1" customFormat="1" ht="16.9" customHeight="1">
      <c r="B633" s="32"/>
      <c r="C633" s="210" t="s">
        <v>1</v>
      </c>
      <c r="D633" s="210" t="s">
        <v>422</v>
      </c>
      <c r="E633" s="17" t="s">
        <v>1</v>
      </c>
      <c r="F633" s="211">
        <v>12</v>
      </c>
      <c r="H633" s="32"/>
    </row>
    <row r="634" spans="2:8" s="1" customFormat="1" ht="16.9" customHeight="1">
      <c r="B634" s="32"/>
      <c r="C634" s="210" t="s">
        <v>1</v>
      </c>
      <c r="D634" s="210" t="s">
        <v>806</v>
      </c>
      <c r="E634" s="17" t="s">
        <v>1</v>
      </c>
      <c r="F634" s="211">
        <v>0</v>
      </c>
      <c r="H634" s="32"/>
    </row>
    <row r="635" spans="2:8" s="1" customFormat="1" ht="16.9" customHeight="1">
      <c r="B635" s="32"/>
      <c r="C635" s="210" t="s">
        <v>1</v>
      </c>
      <c r="D635" s="210" t="s">
        <v>807</v>
      </c>
      <c r="E635" s="17" t="s">
        <v>1</v>
      </c>
      <c r="F635" s="211">
        <v>-2</v>
      </c>
      <c r="H635" s="32"/>
    </row>
    <row r="636" spans="2:8" s="1" customFormat="1" ht="16.9" customHeight="1">
      <c r="B636" s="32"/>
      <c r="C636" s="210" t="s">
        <v>259</v>
      </c>
      <c r="D636" s="210" t="s">
        <v>334</v>
      </c>
      <c r="E636" s="17" t="s">
        <v>1</v>
      </c>
      <c r="F636" s="211">
        <v>37</v>
      </c>
      <c r="H636" s="32"/>
    </row>
    <row r="637" spans="2:8" s="1" customFormat="1" ht="16.9" customHeight="1">
      <c r="B637" s="32"/>
      <c r="C637" s="212" t="s">
        <v>2421</v>
      </c>
      <c r="H637" s="32"/>
    </row>
    <row r="638" spans="2:8" s="1" customFormat="1" ht="22.5">
      <c r="B638" s="32"/>
      <c r="C638" s="210" t="s">
        <v>802</v>
      </c>
      <c r="D638" s="210" t="s">
        <v>803</v>
      </c>
      <c r="E638" s="17" t="s">
        <v>506</v>
      </c>
      <c r="F638" s="211">
        <v>37</v>
      </c>
      <c r="H638" s="32"/>
    </row>
    <row r="639" spans="2:8" s="1" customFormat="1" ht="16.9" customHeight="1">
      <c r="B639" s="32"/>
      <c r="C639" s="210" t="s">
        <v>580</v>
      </c>
      <c r="D639" s="210" t="s">
        <v>581</v>
      </c>
      <c r="E639" s="17" t="s">
        <v>107</v>
      </c>
      <c r="F639" s="211">
        <v>1869.93</v>
      </c>
      <c r="H639" s="32"/>
    </row>
    <row r="640" spans="2:8" s="1" customFormat="1" ht="22.5">
      <c r="B640" s="32"/>
      <c r="C640" s="210" t="s">
        <v>712</v>
      </c>
      <c r="D640" s="210" t="s">
        <v>713</v>
      </c>
      <c r="E640" s="17" t="s">
        <v>107</v>
      </c>
      <c r="F640" s="211">
        <v>8.775</v>
      </c>
      <c r="H640" s="32"/>
    </row>
    <row r="641" spans="2:8" s="1" customFormat="1" ht="16.9" customHeight="1">
      <c r="B641" s="32"/>
      <c r="C641" s="210" t="s">
        <v>718</v>
      </c>
      <c r="D641" s="210" t="s">
        <v>719</v>
      </c>
      <c r="E641" s="17" t="s">
        <v>154</v>
      </c>
      <c r="F641" s="211">
        <v>23.4</v>
      </c>
      <c r="H641" s="32"/>
    </row>
    <row r="642" spans="2:8" s="1" customFormat="1" ht="22.5">
      <c r="B642" s="32"/>
      <c r="C642" s="210" t="s">
        <v>844</v>
      </c>
      <c r="D642" s="210" t="s">
        <v>845</v>
      </c>
      <c r="E642" s="17" t="s">
        <v>506</v>
      </c>
      <c r="F642" s="211">
        <v>39</v>
      </c>
      <c r="H642" s="32"/>
    </row>
    <row r="643" spans="2:8" s="1" customFormat="1" ht="16.9" customHeight="1">
      <c r="B643" s="32"/>
      <c r="C643" s="210" t="s">
        <v>814</v>
      </c>
      <c r="D643" s="210" t="s">
        <v>815</v>
      </c>
      <c r="E643" s="17" t="s">
        <v>506</v>
      </c>
      <c r="F643" s="211">
        <v>37</v>
      </c>
      <c r="H643" s="32"/>
    </row>
    <row r="644" spans="2:8" s="1" customFormat="1" ht="16.9" customHeight="1">
      <c r="B644" s="32"/>
      <c r="C644" s="210" t="s">
        <v>834</v>
      </c>
      <c r="D644" s="210" t="s">
        <v>835</v>
      </c>
      <c r="E644" s="17" t="s">
        <v>506</v>
      </c>
      <c r="F644" s="211">
        <v>39</v>
      </c>
      <c r="H644" s="32"/>
    </row>
    <row r="645" spans="2:8" s="1" customFormat="1" ht="16.9" customHeight="1">
      <c r="B645" s="32"/>
      <c r="C645" s="210" t="s">
        <v>839</v>
      </c>
      <c r="D645" s="210" t="s">
        <v>840</v>
      </c>
      <c r="E645" s="17" t="s">
        <v>506</v>
      </c>
      <c r="F645" s="211">
        <v>91</v>
      </c>
      <c r="H645" s="32"/>
    </row>
    <row r="646" spans="2:8" s="1" customFormat="1" ht="16.9" customHeight="1">
      <c r="B646" s="32"/>
      <c r="C646" s="206" t="s">
        <v>262</v>
      </c>
      <c r="D646" s="207" t="s">
        <v>263</v>
      </c>
      <c r="E646" s="208" t="s">
        <v>199</v>
      </c>
      <c r="F646" s="209">
        <v>2</v>
      </c>
      <c r="H646" s="32"/>
    </row>
    <row r="647" spans="2:8" s="1" customFormat="1" ht="16.9" customHeight="1">
      <c r="B647" s="32"/>
      <c r="C647" s="210" t="s">
        <v>1</v>
      </c>
      <c r="D647" s="210" t="s">
        <v>812</v>
      </c>
      <c r="E647" s="17" t="s">
        <v>1</v>
      </c>
      <c r="F647" s="211">
        <v>0</v>
      </c>
      <c r="H647" s="32"/>
    </row>
    <row r="648" spans="2:8" s="1" customFormat="1" ht="16.9" customHeight="1">
      <c r="B648" s="32"/>
      <c r="C648" s="210" t="s">
        <v>1</v>
      </c>
      <c r="D648" s="210" t="s">
        <v>325</v>
      </c>
      <c r="E648" s="17" t="s">
        <v>1</v>
      </c>
      <c r="F648" s="211">
        <v>0</v>
      </c>
      <c r="H648" s="32"/>
    </row>
    <row r="649" spans="2:8" s="1" customFormat="1" ht="16.9" customHeight="1">
      <c r="B649" s="32"/>
      <c r="C649" s="210" t="s">
        <v>1</v>
      </c>
      <c r="D649" s="210" t="s">
        <v>21</v>
      </c>
      <c r="E649" s="17" t="s">
        <v>1</v>
      </c>
      <c r="F649" s="211">
        <v>1</v>
      </c>
      <c r="H649" s="32"/>
    </row>
    <row r="650" spans="2:8" s="1" customFormat="1" ht="16.9" customHeight="1">
      <c r="B650" s="32"/>
      <c r="C650" s="210" t="s">
        <v>1</v>
      </c>
      <c r="D650" s="210" t="s">
        <v>365</v>
      </c>
      <c r="E650" s="17" t="s">
        <v>1</v>
      </c>
      <c r="F650" s="211">
        <v>0</v>
      </c>
      <c r="H650" s="32"/>
    </row>
    <row r="651" spans="2:8" s="1" customFormat="1" ht="16.9" customHeight="1">
      <c r="B651" s="32"/>
      <c r="C651" s="210" t="s">
        <v>1</v>
      </c>
      <c r="D651" s="210" t="s">
        <v>21</v>
      </c>
      <c r="E651" s="17" t="s">
        <v>1</v>
      </c>
      <c r="F651" s="211">
        <v>1</v>
      </c>
      <c r="H651" s="32"/>
    </row>
    <row r="652" spans="2:8" s="1" customFormat="1" ht="16.9" customHeight="1">
      <c r="B652" s="32"/>
      <c r="C652" s="210" t="s">
        <v>262</v>
      </c>
      <c r="D652" s="210" t="s">
        <v>334</v>
      </c>
      <c r="E652" s="17" t="s">
        <v>1</v>
      </c>
      <c r="F652" s="211">
        <v>2</v>
      </c>
      <c r="H652" s="32"/>
    </row>
    <row r="653" spans="2:8" s="1" customFormat="1" ht="16.9" customHeight="1">
      <c r="B653" s="32"/>
      <c r="C653" s="212" t="s">
        <v>2421</v>
      </c>
      <c r="H653" s="32"/>
    </row>
    <row r="654" spans="2:8" s="1" customFormat="1" ht="22.5">
      <c r="B654" s="32"/>
      <c r="C654" s="210" t="s">
        <v>809</v>
      </c>
      <c r="D654" s="210" t="s">
        <v>810</v>
      </c>
      <c r="E654" s="17" t="s">
        <v>506</v>
      </c>
      <c r="F654" s="211">
        <v>2</v>
      </c>
      <c r="H654" s="32"/>
    </row>
    <row r="655" spans="2:8" s="1" customFormat="1" ht="16.9" customHeight="1">
      <c r="B655" s="32"/>
      <c r="C655" s="210" t="s">
        <v>580</v>
      </c>
      <c r="D655" s="210" t="s">
        <v>581</v>
      </c>
      <c r="E655" s="17" t="s">
        <v>107</v>
      </c>
      <c r="F655" s="211">
        <v>1869.93</v>
      </c>
      <c r="H655" s="32"/>
    </row>
    <row r="656" spans="2:8" s="1" customFormat="1" ht="22.5">
      <c r="B656" s="32"/>
      <c r="C656" s="210" t="s">
        <v>712</v>
      </c>
      <c r="D656" s="210" t="s">
        <v>713</v>
      </c>
      <c r="E656" s="17" t="s">
        <v>107</v>
      </c>
      <c r="F656" s="211">
        <v>8.775</v>
      </c>
      <c r="H656" s="32"/>
    </row>
    <row r="657" spans="2:8" s="1" customFormat="1" ht="16.9" customHeight="1">
      <c r="B657" s="32"/>
      <c r="C657" s="210" t="s">
        <v>718</v>
      </c>
      <c r="D657" s="210" t="s">
        <v>719</v>
      </c>
      <c r="E657" s="17" t="s">
        <v>154</v>
      </c>
      <c r="F657" s="211">
        <v>23.4</v>
      </c>
      <c r="H657" s="32"/>
    </row>
    <row r="658" spans="2:8" s="1" customFormat="1" ht="22.5">
      <c r="B658" s="32"/>
      <c r="C658" s="210" t="s">
        <v>802</v>
      </c>
      <c r="D658" s="210" t="s">
        <v>803</v>
      </c>
      <c r="E658" s="17" t="s">
        <v>506</v>
      </c>
      <c r="F658" s="211">
        <v>37</v>
      </c>
      <c r="H658" s="32"/>
    </row>
    <row r="659" spans="2:8" s="1" customFormat="1" ht="22.5">
      <c r="B659" s="32"/>
      <c r="C659" s="210" t="s">
        <v>844</v>
      </c>
      <c r="D659" s="210" t="s">
        <v>845</v>
      </c>
      <c r="E659" s="17" t="s">
        <v>506</v>
      </c>
      <c r="F659" s="211">
        <v>39</v>
      </c>
      <c r="H659" s="32"/>
    </row>
    <row r="660" spans="2:8" s="1" customFormat="1" ht="16.9" customHeight="1">
      <c r="B660" s="32"/>
      <c r="C660" s="210" t="s">
        <v>818</v>
      </c>
      <c r="D660" s="210" t="s">
        <v>819</v>
      </c>
      <c r="E660" s="17" t="s">
        <v>506</v>
      </c>
      <c r="F660" s="211">
        <v>2</v>
      </c>
      <c r="H660" s="32"/>
    </row>
    <row r="661" spans="2:8" s="1" customFormat="1" ht="16.9" customHeight="1">
      <c r="B661" s="32"/>
      <c r="C661" s="210" t="s">
        <v>834</v>
      </c>
      <c r="D661" s="210" t="s">
        <v>835</v>
      </c>
      <c r="E661" s="17" t="s">
        <v>506</v>
      </c>
      <c r="F661" s="211">
        <v>39</v>
      </c>
      <c r="H661" s="32"/>
    </row>
    <row r="662" spans="2:8" s="1" customFormat="1" ht="16.9" customHeight="1">
      <c r="B662" s="32"/>
      <c r="C662" s="210" t="s">
        <v>839</v>
      </c>
      <c r="D662" s="210" t="s">
        <v>840</v>
      </c>
      <c r="E662" s="17" t="s">
        <v>506</v>
      </c>
      <c r="F662" s="211">
        <v>91</v>
      </c>
      <c r="H662" s="32"/>
    </row>
    <row r="663" spans="2:8" s="1" customFormat="1" ht="16.9" customHeight="1">
      <c r="B663" s="32"/>
      <c r="C663" s="206" t="s">
        <v>264</v>
      </c>
      <c r="D663" s="207" t="s">
        <v>265</v>
      </c>
      <c r="E663" s="208" t="s">
        <v>154</v>
      </c>
      <c r="F663" s="209">
        <v>437.54</v>
      </c>
      <c r="H663" s="32"/>
    </row>
    <row r="664" spans="2:8" s="1" customFormat="1" ht="16.9" customHeight="1">
      <c r="B664" s="32"/>
      <c r="C664" s="210" t="s">
        <v>1</v>
      </c>
      <c r="D664" s="210" t="s">
        <v>338</v>
      </c>
      <c r="E664" s="17" t="s">
        <v>1</v>
      </c>
      <c r="F664" s="211">
        <v>0</v>
      </c>
      <c r="H664" s="32"/>
    </row>
    <row r="665" spans="2:8" s="1" customFormat="1" ht="16.9" customHeight="1">
      <c r="B665" s="32"/>
      <c r="C665" s="210" t="s">
        <v>1</v>
      </c>
      <c r="D665" s="210" t="s">
        <v>152</v>
      </c>
      <c r="E665" s="17" t="s">
        <v>1</v>
      </c>
      <c r="F665" s="211">
        <v>437.54</v>
      </c>
      <c r="H665" s="32"/>
    </row>
    <row r="666" spans="2:8" s="1" customFormat="1" ht="16.9" customHeight="1">
      <c r="B666" s="32"/>
      <c r="C666" s="210" t="s">
        <v>264</v>
      </c>
      <c r="D666" s="210" t="s">
        <v>333</v>
      </c>
      <c r="E666" s="17" t="s">
        <v>1</v>
      </c>
      <c r="F666" s="211">
        <v>437.54</v>
      </c>
      <c r="H666" s="32"/>
    </row>
    <row r="667" spans="2:8" s="1" customFormat="1" ht="16.9" customHeight="1">
      <c r="B667" s="32"/>
      <c r="C667" s="212" t="s">
        <v>2421</v>
      </c>
      <c r="H667" s="32"/>
    </row>
    <row r="668" spans="2:8" s="1" customFormat="1" ht="16.9" customHeight="1">
      <c r="B668" s="32"/>
      <c r="C668" s="210" t="s">
        <v>335</v>
      </c>
      <c r="D668" s="210" t="s">
        <v>336</v>
      </c>
      <c r="E668" s="17" t="s">
        <v>154</v>
      </c>
      <c r="F668" s="211">
        <v>1455.704</v>
      </c>
      <c r="H668" s="32"/>
    </row>
    <row r="669" spans="2:8" s="1" customFormat="1" ht="16.9" customHeight="1">
      <c r="B669" s="32"/>
      <c r="C669" s="210" t="s">
        <v>644</v>
      </c>
      <c r="D669" s="210" t="s">
        <v>645</v>
      </c>
      <c r="E669" s="17" t="s">
        <v>154</v>
      </c>
      <c r="F669" s="211">
        <v>1593.228</v>
      </c>
      <c r="H669" s="32"/>
    </row>
    <row r="670" spans="2:8" s="1" customFormat="1" ht="16.9" customHeight="1">
      <c r="B670" s="32"/>
      <c r="C670" s="210" t="s">
        <v>724</v>
      </c>
      <c r="D670" s="210" t="s">
        <v>725</v>
      </c>
      <c r="E670" s="17" t="s">
        <v>154</v>
      </c>
      <c r="F670" s="211">
        <v>1018.164</v>
      </c>
      <c r="H670" s="32"/>
    </row>
    <row r="671" spans="2:8" s="1" customFormat="1" ht="16.9" customHeight="1">
      <c r="B671" s="32"/>
      <c r="C671" s="210" t="s">
        <v>738</v>
      </c>
      <c r="D671" s="210" t="s">
        <v>739</v>
      </c>
      <c r="E671" s="17" t="s">
        <v>154</v>
      </c>
      <c r="F671" s="211">
        <v>1018.164</v>
      </c>
      <c r="H671" s="32"/>
    </row>
    <row r="672" spans="2:8" s="1" customFormat="1" ht="16.9" customHeight="1">
      <c r="B672" s="32"/>
      <c r="C672" s="210" t="s">
        <v>939</v>
      </c>
      <c r="D672" s="210" t="s">
        <v>940</v>
      </c>
      <c r="E672" s="17" t="s">
        <v>236</v>
      </c>
      <c r="F672" s="211">
        <v>1252.531</v>
      </c>
      <c r="H672" s="32"/>
    </row>
    <row r="673" spans="2:8" s="1" customFormat="1" ht="16.9" customHeight="1">
      <c r="B673" s="32"/>
      <c r="C673" s="210" t="s">
        <v>601</v>
      </c>
      <c r="D673" s="210" t="s">
        <v>602</v>
      </c>
      <c r="E673" s="17" t="s">
        <v>236</v>
      </c>
      <c r="F673" s="211">
        <v>540.755</v>
      </c>
      <c r="H673" s="32"/>
    </row>
    <row r="674" spans="2:8" s="1" customFormat="1" ht="16.9" customHeight="1">
      <c r="B674" s="32"/>
      <c r="C674" s="206" t="s">
        <v>266</v>
      </c>
      <c r="D674" s="207" t="s">
        <v>267</v>
      </c>
      <c r="E674" s="208" t="s">
        <v>154</v>
      </c>
      <c r="F674" s="209">
        <v>580.624</v>
      </c>
      <c r="H674" s="32"/>
    </row>
    <row r="675" spans="2:8" s="1" customFormat="1" ht="16.9" customHeight="1">
      <c r="B675" s="32"/>
      <c r="C675" s="210" t="s">
        <v>1</v>
      </c>
      <c r="D675" s="210" t="s">
        <v>339</v>
      </c>
      <c r="E675" s="17" t="s">
        <v>1</v>
      </c>
      <c r="F675" s="211">
        <v>0</v>
      </c>
      <c r="H675" s="32"/>
    </row>
    <row r="676" spans="2:8" s="1" customFormat="1" ht="16.9" customHeight="1">
      <c r="B676" s="32"/>
      <c r="C676" s="210" t="s">
        <v>1</v>
      </c>
      <c r="D676" s="210" t="s">
        <v>159</v>
      </c>
      <c r="E676" s="17" t="s">
        <v>1</v>
      </c>
      <c r="F676" s="211">
        <v>580.624</v>
      </c>
      <c r="H676" s="32"/>
    </row>
    <row r="677" spans="2:8" s="1" customFormat="1" ht="16.9" customHeight="1">
      <c r="B677" s="32"/>
      <c r="C677" s="210" t="s">
        <v>266</v>
      </c>
      <c r="D677" s="210" t="s">
        <v>333</v>
      </c>
      <c r="E677" s="17" t="s">
        <v>1</v>
      </c>
      <c r="F677" s="211">
        <v>580.624</v>
      </c>
      <c r="H677" s="32"/>
    </row>
    <row r="678" spans="2:8" s="1" customFormat="1" ht="16.9" customHeight="1">
      <c r="B678" s="32"/>
      <c r="C678" s="212" t="s">
        <v>2421</v>
      </c>
      <c r="H678" s="32"/>
    </row>
    <row r="679" spans="2:8" s="1" customFormat="1" ht="16.9" customHeight="1">
      <c r="B679" s="32"/>
      <c r="C679" s="210" t="s">
        <v>335</v>
      </c>
      <c r="D679" s="210" t="s">
        <v>336</v>
      </c>
      <c r="E679" s="17" t="s">
        <v>154</v>
      </c>
      <c r="F679" s="211">
        <v>1455.704</v>
      </c>
      <c r="H679" s="32"/>
    </row>
    <row r="680" spans="2:8" s="1" customFormat="1" ht="16.9" customHeight="1">
      <c r="B680" s="32"/>
      <c r="C680" s="210" t="s">
        <v>644</v>
      </c>
      <c r="D680" s="210" t="s">
        <v>645</v>
      </c>
      <c r="E680" s="17" t="s">
        <v>154</v>
      </c>
      <c r="F680" s="211">
        <v>1593.228</v>
      </c>
      <c r="H680" s="32"/>
    </row>
    <row r="681" spans="2:8" s="1" customFormat="1" ht="16.9" customHeight="1">
      <c r="B681" s="32"/>
      <c r="C681" s="210" t="s">
        <v>724</v>
      </c>
      <c r="D681" s="210" t="s">
        <v>725</v>
      </c>
      <c r="E681" s="17" t="s">
        <v>154</v>
      </c>
      <c r="F681" s="211">
        <v>1018.164</v>
      </c>
      <c r="H681" s="32"/>
    </row>
    <row r="682" spans="2:8" s="1" customFormat="1" ht="16.9" customHeight="1">
      <c r="B682" s="32"/>
      <c r="C682" s="210" t="s">
        <v>738</v>
      </c>
      <c r="D682" s="210" t="s">
        <v>739</v>
      </c>
      <c r="E682" s="17" t="s">
        <v>154</v>
      </c>
      <c r="F682" s="211">
        <v>1018.164</v>
      </c>
      <c r="H682" s="32"/>
    </row>
    <row r="683" spans="2:8" s="1" customFormat="1" ht="16.9" customHeight="1">
      <c r="B683" s="32"/>
      <c r="C683" s="210" t="s">
        <v>939</v>
      </c>
      <c r="D683" s="210" t="s">
        <v>940</v>
      </c>
      <c r="E683" s="17" t="s">
        <v>236</v>
      </c>
      <c r="F683" s="211">
        <v>1252.531</v>
      </c>
      <c r="H683" s="32"/>
    </row>
    <row r="684" spans="2:8" s="1" customFormat="1" ht="16.9" customHeight="1">
      <c r="B684" s="32"/>
      <c r="C684" s="210" t="s">
        <v>601</v>
      </c>
      <c r="D684" s="210" t="s">
        <v>602</v>
      </c>
      <c r="E684" s="17" t="s">
        <v>236</v>
      </c>
      <c r="F684" s="211">
        <v>540.755</v>
      </c>
      <c r="H684" s="32"/>
    </row>
    <row r="685" spans="2:8" s="1" customFormat="1" ht="16.9" customHeight="1">
      <c r="B685" s="32"/>
      <c r="C685" s="206" t="s">
        <v>268</v>
      </c>
      <c r="D685" s="207" t="s">
        <v>269</v>
      </c>
      <c r="E685" s="208" t="s">
        <v>154</v>
      </c>
      <c r="F685" s="209">
        <v>575.064</v>
      </c>
      <c r="H685" s="32"/>
    </row>
    <row r="686" spans="2:8" s="1" customFormat="1" ht="16.9" customHeight="1">
      <c r="B686" s="32"/>
      <c r="C686" s="210" t="s">
        <v>1</v>
      </c>
      <c r="D686" s="210" t="s">
        <v>324</v>
      </c>
      <c r="E686" s="17" t="s">
        <v>1</v>
      </c>
      <c r="F686" s="211">
        <v>0</v>
      </c>
      <c r="H686" s="32"/>
    </row>
    <row r="687" spans="2:8" s="1" customFormat="1" ht="16.9" customHeight="1">
      <c r="B687" s="32"/>
      <c r="C687" s="210" t="s">
        <v>1</v>
      </c>
      <c r="D687" s="210" t="s">
        <v>325</v>
      </c>
      <c r="E687" s="17" t="s">
        <v>1</v>
      </c>
      <c r="F687" s="211">
        <v>0</v>
      </c>
      <c r="H687" s="32"/>
    </row>
    <row r="688" spans="2:8" s="1" customFormat="1" ht="16.9" customHeight="1">
      <c r="B688" s="32"/>
      <c r="C688" s="210" t="s">
        <v>1</v>
      </c>
      <c r="D688" s="210" t="s">
        <v>326</v>
      </c>
      <c r="E688" s="17" t="s">
        <v>1</v>
      </c>
      <c r="F688" s="211">
        <v>414.696</v>
      </c>
      <c r="H688" s="32"/>
    </row>
    <row r="689" spans="2:8" s="1" customFormat="1" ht="16.9" customHeight="1">
      <c r="B689" s="32"/>
      <c r="C689" s="210" t="s">
        <v>1</v>
      </c>
      <c r="D689" s="210" t="s">
        <v>327</v>
      </c>
      <c r="E689" s="17" t="s">
        <v>1</v>
      </c>
      <c r="F689" s="211">
        <v>25</v>
      </c>
      <c r="H689" s="32"/>
    </row>
    <row r="690" spans="2:8" s="1" customFormat="1" ht="16.9" customHeight="1">
      <c r="B690" s="32"/>
      <c r="C690" s="210" t="s">
        <v>1</v>
      </c>
      <c r="D690" s="210" t="s">
        <v>328</v>
      </c>
      <c r="E690" s="17" t="s">
        <v>1</v>
      </c>
      <c r="F690" s="211">
        <v>0</v>
      </c>
      <c r="H690" s="32"/>
    </row>
    <row r="691" spans="2:8" s="1" customFormat="1" ht="16.9" customHeight="1">
      <c r="B691" s="32"/>
      <c r="C691" s="210" t="s">
        <v>1</v>
      </c>
      <c r="D691" s="210" t="s">
        <v>329</v>
      </c>
      <c r="E691" s="17" t="s">
        <v>1</v>
      </c>
      <c r="F691" s="211">
        <v>36</v>
      </c>
      <c r="H691" s="32"/>
    </row>
    <row r="692" spans="2:8" s="1" customFormat="1" ht="16.9" customHeight="1">
      <c r="B692" s="32"/>
      <c r="C692" s="210" t="s">
        <v>1</v>
      </c>
      <c r="D692" s="210" t="s">
        <v>330</v>
      </c>
      <c r="E692" s="17" t="s">
        <v>1</v>
      </c>
      <c r="F692" s="211">
        <v>2.5</v>
      </c>
      <c r="H692" s="32"/>
    </row>
    <row r="693" spans="2:8" s="1" customFormat="1" ht="16.9" customHeight="1">
      <c r="B693" s="32"/>
      <c r="C693" s="210" t="s">
        <v>1</v>
      </c>
      <c r="D693" s="210" t="s">
        <v>331</v>
      </c>
      <c r="E693" s="17" t="s">
        <v>1</v>
      </c>
      <c r="F693" s="211">
        <v>0</v>
      </c>
      <c r="H693" s="32"/>
    </row>
    <row r="694" spans="2:8" s="1" customFormat="1" ht="16.9" customHeight="1">
      <c r="B694" s="32"/>
      <c r="C694" s="210" t="s">
        <v>1</v>
      </c>
      <c r="D694" s="210" t="s">
        <v>332</v>
      </c>
      <c r="E694" s="17" t="s">
        <v>1</v>
      </c>
      <c r="F694" s="211">
        <v>94.368</v>
      </c>
      <c r="H694" s="32"/>
    </row>
    <row r="695" spans="2:8" s="1" customFormat="1" ht="16.9" customHeight="1">
      <c r="B695" s="32"/>
      <c r="C695" s="210" t="s">
        <v>1</v>
      </c>
      <c r="D695" s="210" t="s">
        <v>330</v>
      </c>
      <c r="E695" s="17" t="s">
        <v>1</v>
      </c>
      <c r="F695" s="211">
        <v>2.5</v>
      </c>
      <c r="H695" s="32"/>
    </row>
    <row r="696" spans="2:8" s="1" customFormat="1" ht="16.9" customHeight="1">
      <c r="B696" s="32"/>
      <c r="C696" s="210" t="s">
        <v>268</v>
      </c>
      <c r="D696" s="210" t="s">
        <v>333</v>
      </c>
      <c r="E696" s="17" t="s">
        <v>1</v>
      </c>
      <c r="F696" s="211">
        <v>575.064</v>
      </c>
      <c r="H696" s="32"/>
    </row>
    <row r="697" spans="2:8" s="1" customFormat="1" ht="16.9" customHeight="1">
      <c r="B697" s="32"/>
      <c r="C697" s="212" t="s">
        <v>2421</v>
      </c>
      <c r="H697" s="32"/>
    </row>
    <row r="698" spans="2:8" s="1" customFormat="1" ht="16.9" customHeight="1">
      <c r="B698" s="32"/>
      <c r="C698" s="210" t="s">
        <v>320</v>
      </c>
      <c r="D698" s="210" t="s">
        <v>321</v>
      </c>
      <c r="E698" s="17" t="s">
        <v>154</v>
      </c>
      <c r="F698" s="211">
        <v>575.064</v>
      </c>
      <c r="H698" s="32"/>
    </row>
    <row r="699" spans="2:8" s="1" customFormat="1" ht="22.5">
      <c r="B699" s="32"/>
      <c r="C699" s="210" t="s">
        <v>459</v>
      </c>
      <c r="D699" s="210" t="s">
        <v>460</v>
      </c>
      <c r="E699" s="17" t="s">
        <v>107</v>
      </c>
      <c r="F699" s="211">
        <v>1514.178</v>
      </c>
      <c r="H699" s="32"/>
    </row>
    <row r="700" spans="2:8" s="1" customFormat="1" ht="16.9" customHeight="1">
      <c r="B700" s="32"/>
      <c r="C700" s="210" t="s">
        <v>580</v>
      </c>
      <c r="D700" s="210" t="s">
        <v>581</v>
      </c>
      <c r="E700" s="17" t="s">
        <v>107</v>
      </c>
      <c r="F700" s="211">
        <v>1869.93</v>
      </c>
      <c r="H700" s="32"/>
    </row>
    <row r="701" spans="2:8" s="1" customFormat="1" ht="16.9" customHeight="1">
      <c r="B701" s="32"/>
      <c r="C701" s="210" t="s">
        <v>644</v>
      </c>
      <c r="D701" s="210" t="s">
        <v>645</v>
      </c>
      <c r="E701" s="17" t="s">
        <v>154</v>
      </c>
      <c r="F701" s="211">
        <v>1593.228</v>
      </c>
      <c r="H701" s="32"/>
    </row>
    <row r="702" spans="2:8" s="1" customFormat="1" ht="16.9" customHeight="1">
      <c r="B702" s="32"/>
      <c r="C702" s="210" t="s">
        <v>734</v>
      </c>
      <c r="D702" s="210" t="s">
        <v>735</v>
      </c>
      <c r="E702" s="17" t="s">
        <v>154</v>
      </c>
      <c r="F702" s="211">
        <v>575.064</v>
      </c>
      <c r="H702" s="32"/>
    </row>
    <row r="703" spans="2:8" s="1" customFormat="1" ht="16.9" customHeight="1">
      <c r="B703" s="32"/>
      <c r="C703" s="210" t="s">
        <v>939</v>
      </c>
      <c r="D703" s="210" t="s">
        <v>940</v>
      </c>
      <c r="E703" s="17" t="s">
        <v>236</v>
      </c>
      <c r="F703" s="211">
        <v>1252.531</v>
      </c>
      <c r="H703" s="32"/>
    </row>
    <row r="704" spans="2:8" s="1" customFormat="1" ht="16.9" customHeight="1">
      <c r="B704" s="32"/>
      <c r="C704" s="206" t="s">
        <v>271</v>
      </c>
      <c r="D704" s="207" t="s">
        <v>272</v>
      </c>
      <c r="E704" s="208" t="s">
        <v>172</v>
      </c>
      <c r="F704" s="209">
        <v>1.2</v>
      </c>
      <c r="H704" s="32"/>
    </row>
    <row r="705" spans="2:8" s="1" customFormat="1" ht="16.9" customHeight="1">
      <c r="B705" s="32"/>
      <c r="C705" s="210" t="s">
        <v>1</v>
      </c>
      <c r="D705" s="210" t="s">
        <v>462</v>
      </c>
      <c r="E705" s="17" t="s">
        <v>1</v>
      </c>
      <c r="F705" s="211">
        <v>1.2</v>
      </c>
      <c r="H705" s="32"/>
    </row>
    <row r="706" spans="2:8" s="1" customFormat="1" ht="16.9" customHeight="1">
      <c r="B706" s="32"/>
      <c r="C706" s="210" t="s">
        <v>271</v>
      </c>
      <c r="D706" s="210" t="s">
        <v>333</v>
      </c>
      <c r="E706" s="17" t="s">
        <v>1</v>
      </c>
      <c r="F706" s="211">
        <v>1.2</v>
      </c>
      <c r="H706" s="32"/>
    </row>
    <row r="707" spans="2:8" s="1" customFormat="1" ht="16.9" customHeight="1">
      <c r="B707" s="32"/>
      <c r="C707" s="212" t="s">
        <v>2421</v>
      </c>
      <c r="H707" s="32"/>
    </row>
    <row r="708" spans="2:8" s="1" customFormat="1" ht="22.5">
      <c r="B708" s="32"/>
      <c r="C708" s="210" t="s">
        <v>459</v>
      </c>
      <c r="D708" s="210" t="s">
        <v>460</v>
      </c>
      <c r="E708" s="17" t="s">
        <v>107</v>
      </c>
      <c r="F708" s="211">
        <v>1514.178</v>
      </c>
      <c r="H708" s="32"/>
    </row>
    <row r="709" spans="2:8" s="1" customFormat="1" ht="16.9" customHeight="1">
      <c r="B709" s="32"/>
      <c r="C709" s="210" t="s">
        <v>320</v>
      </c>
      <c r="D709" s="210" t="s">
        <v>321</v>
      </c>
      <c r="E709" s="17" t="s">
        <v>154</v>
      </c>
      <c r="F709" s="211">
        <v>575.064</v>
      </c>
      <c r="H709" s="32"/>
    </row>
    <row r="710" spans="2:8" s="1" customFormat="1" ht="16.9" customHeight="1">
      <c r="B710" s="32"/>
      <c r="C710" s="210" t="s">
        <v>341</v>
      </c>
      <c r="D710" s="210" t="s">
        <v>342</v>
      </c>
      <c r="E710" s="17" t="s">
        <v>154</v>
      </c>
      <c r="F710" s="211">
        <v>79.024</v>
      </c>
      <c r="H710" s="32"/>
    </row>
    <row r="711" spans="2:8" s="1" customFormat="1" ht="16.9" customHeight="1">
      <c r="B711" s="32"/>
      <c r="C711" s="210" t="s">
        <v>353</v>
      </c>
      <c r="D711" s="210" t="s">
        <v>354</v>
      </c>
      <c r="E711" s="17" t="s">
        <v>154</v>
      </c>
      <c r="F711" s="211">
        <v>336.774</v>
      </c>
      <c r="H711" s="32"/>
    </row>
    <row r="712" spans="2:8" s="1" customFormat="1" ht="22.5">
      <c r="B712" s="32"/>
      <c r="C712" s="210" t="s">
        <v>376</v>
      </c>
      <c r="D712" s="210" t="s">
        <v>377</v>
      </c>
      <c r="E712" s="17" t="s">
        <v>154</v>
      </c>
      <c r="F712" s="211">
        <v>522.562</v>
      </c>
      <c r="H712" s="32"/>
    </row>
    <row r="713" spans="2:8" s="1" customFormat="1" ht="22.5">
      <c r="B713" s="32"/>
      <c r="C713" s="210" t="s">
        <v>390</v>
      </c>
      <c r="D713" s="210" t="s">
        <v>391</v>
      </c>
      <c r="E713" s="17" t="s">
        <v>154</v>
      </c>
      <c r="F713" s="211">
        <v>393.786</v>
      </c>
      <c r="H713" s="32"/>
    </row>
    <row r="714" spans="2:8" s="1" customFormat="1" ht="16.9" customHeight="1">
      <c r="B714" s="32"/>
      <c r="C714" s="210" t="s">
        <v>423</v>
      </c>
      <c r="D714" s="210" t="s">
        <v>424</v>
      </c>
      <c r="E714" s="17" t="s">
        <v>172</v>
      </c>
      <c r="F714" s="211">
        <v>56.4</v>
      </c>
      <c r="H714" s="32"/>
    </row>
    <row r="715" spans="2:8" s="1" customFormat="1" ht="16.9" customHeight="1">
      <c r="B715" s="32"/>
      <c r="C715" s="210" t="s">
        <v>439</v>
      </c>
      <c r="D715" s="210" t="s">
        <v>440</v>
      </c>
      <c r="E715" s="17" t="s">
        <v>172</v>
      </c>
      <c r="F715" s="211">
        <v>1.2</v>
      </c>
      <c r="H715" s="32"/>
    </row>
    <row r="716" spans="2:8" s="1" customFormat="1" ht="16.9" customHeight="1">
      <c r="B716" s="32"/>
      <c r="C716" s="210" t="s">
        <v>445</v>
      </c>
      <c r="D716" s="210" t="s">
        <v>446</v>
      </c>
      <c r="E716" s="17" t="s">
        <v>172</v>
      </c>
      <c r="F716" s="211">
        <v>14.4</v>
      </c>
      <c r="H716" s="32"/>
    </row>
    <row r="717" spans="2:8" s="1" customFormat="1" ht="16.9" customHeight="1">
      <c r="B717" s="32"/>
      <c r="C717" s="210" t="s">
        <v>580</v>
      </c>
      <c r="D717" s="210" t="s">
        <v>581</v>
      </c>
      <c r="E717" s="17" t="s">
        <v>107</v>
      </c>
      <c r="F717" s="211">
        <v>1869.93</v>
      </c>
      <c r="H717" s="32"/>
    </row>
    <row r="718" spans="2:8" s="1" customFormat="1" ht="16.9" customHeight="1">
      <c r="B718" s="32"/>
      <c r="C718" s="210" t="s">
        <v>561</v>
      </c>
      <c r="D718" s="210" t="s">
        <v>562</v>
      </c>
      <c r="E718" s="17" t="s">
        <v>107</v>
      </c>
      <c r="F718" s="211">
        <v>782.558</v>
      </c>
      <c r="H718" s="32"/>
    </row>
    <row r="719" spans="2:8" s="1" customFormat="1" ht="16.9" customHeight="1">
      <c r="B719" s="32"/>
      <c r="C719" s="210" t="s">
        <v>650</v>
      </c>
      <c r="D719" s="210" t="s">
        <v>651</v>
      </c>
      <c r="E719" s="17" t="s">
        <v>107</v>
      </c>
      <c r="F719" s="211">
        <v>1.75</v>
      </c>
      <c r="H719" s="32"/>
    </row>
    <row r="720" spans="2:8" s="1" customFormat="1" ht="16.9" customHeight="1">
      <c r="B720" s="32"/>
      <c r="C720" s="210" t="s">
        <v>672</v>
      </c>
      <c r="D720" s="210" t="s">
        <v>673</v>
      </c>
      <c r="E720" s="17" t="s">
        <v>107</v>
      </c>
      <c r="F720" s="211">
        <v>155.069</v>
      </c>
      <c r="H720" s="32"/>
    </row>
    <row r="721" spans="2:8" s="1" customFormat="1" ht="16.9" customHeight="1">
      <c r="B721" s="32"/>
      <c r="C721" s="210" t="s">
        <v>893</v>
      </c>
      <c r="D721" s="210" t="s">
        <v>894</v>
      </c>
      <c r="E721" s="17" t="s">
        <v>172</v>
      </c>
      <c r="F721" s="211">
        <v>0</v>
      </c>
      <c r="H721" s="32"/>
    </row>
    <row r="722" spans="2:8" s="1" customFormat="1" ht="16.9" customHeight="1">
      <c r="B722" s="32"/>
      <c r="C722" s="210" t="s">
        <v>899</v>
      </c>
      <c r="D722" s="210" t="s">
        <v>900</v>
      </c>
      <c r="E722" s="17" t="s">
        <v>172</v>
      </c>
      <c r="F722" s="211">
        <v>689.411</v>
      </c>
      <c r="H722" s="32"/>
    </row>
    <row r="723" spans="2:8" s="1" customFormat="1" ht="16.9" customHeight="1">
      <c r="B723" s="32"/>
      <c r="C723" s="210" t="s">
        <v>926</v>
      </c>
      <c r="D723" s="210" t="s">
        <v>927</v>
      </c>
      <c r="E723" s="17" t="s">
        <v>172</v>
      </c>
      <c r="F723" s="211">
        <v>70.54</v>
      </c>
      <c r="H723" s="32"/>
    </row>
    <row r="724" spans="2:8" s="1" customFormat="1" ht="16.9" customHeight="1">
      <c r="B724" s="32"/>
      <c r="C724" s="206" t="s">
        <v>1189</v>
      </c>
      <c r="D724" s="207" t="s">
        <v>2422</v>
      </c>
      <c r="E724" s="208" t="s">
        <v>172</v>
      </c>
      <c r="F724" s="209">
        <v>0</v>
      </c>
      <c r="H724" s="32"/>
    </row>
    <row r="725" spans="2:8" s="1" customFormat="1" ht="16.9" customHeight="1">
      <c r="B725" s="32"/>
      <c r="C725" s="206" t="s">
        <v>273</v>
      </c>
      <c r="D725" s="207" t="s">
        <v>274</v>
      </c>
      <c r="E725" s="208" t="s">
        <v>172</v>
      </c>
      <c r="F725" s="209">
        <v>2.2</v>
      </c>
      <c r="H725" s="32"/>
    </row>
    <row r="726" spans="2:8" s="1" customFormat="1" ht="16.9" customHeight="1">
      <c r="B726" s="32"/>
      <c r="C726" s="210" t="s">
        <v>1</v>
      </c>
      <c r="D726" s="210" t="s">
        <v>463</v>
      </c>
      <c r="E726" s="17" t="s">
        <v>1</v>
      </c>
      <c r="F726" s="211">
        <v>2.2</v>
      </c>
      <c r="H726" s="32"/>
    </row>
    <row r="727" spans="2:8" s="1" customFormat="1" ht="16.9" customHeight="1">
      <c r="B727" s="32"/>
      <c r="C727" s="210" t="s">
        <v>273</v>
      </c>
      <c r="D727" s="210" t="s">
        <v>333</v>
      </c>
      <c r="E727" s="17" t="s">
        <v>1</v>
      </c>
      <c r="F727" s="211">
        <v>2.2</v>
      </c>
      <c r="H727" s="32"/>
    </row>
    <row r="728" spans="2:8" s="1" customFormat="1" ht="16.9" customHeight="1">
      <c r="B728" s="32"/>
      <c r="C728" s="212" t="s">
        <v>2421</v>
      </c>
      <c r="H728" s="32"/>
    </row>
    <row r="729" spans="2:8" s="1" customFormat="1" ht="22.5">
      <c r="B729" s="32"/>
      <c r="C729" s="210" t="s">
        <v>459</v>
      </c>
      <c r="D729" s="210" t="s">
        <v>460</v>
      </c>
      <c r="E729" s="17" t="s">
        <v>107</v>
      </c>
      <c r="F729" s="211">
        <v>1514.178</v>
      </c>
      <c r="H729" s="32"/>
    </row>
    <row r="730" spans="2:8" s="1" customFormat="1" ht="16.9" customHeight="1">
      <c r="B730" s="32"/>
      <c r="C730" s="210" t="s">
        <v>320</v>
      </c>
      <c r="D730" s="210" t="s">
        <v>321</v>
      </c>
      <c r="E730" s="17" t="s">
        <v>154</v>
      </c>
      <c r="F730" s="211">
        <v>575.064</v>
      </c>
      <c r="H730" s="32"/>
    </row>
    <row r="731" spans="2:8" s="1" customFormat="1" ht="16.9" customHeight="1">
      <c r="B731" s="32"/>
      <c r="C731" s="210" t="s">
        <v>341</v>
      </c>
      <c r="D731" s="210" t="s">
        <v>342</v>
      </c>
      <c r="E731" s="17" t="s">
        <v>154</v>
      </c>
      <c r="F731" s="211">
        <v>79.024</v>
      </c>
      <c r="H731" s="32"/>
    </row>
    <row r="732" spans="2:8" s="1" customFormat="1" ht="16.9" customHeight="1">
      <c r="B732" s="32"/>
      <c r="C732" s="210" t="s">
        <v>353</v>
      </c>
      <c r="D732" s="210" t="s">
        <v>354</v>
      </c>
      <c r="E732" s="17" t="s">
        <v>154</v>
      </c>
      <c r="F732" s="211">
        <v>336.774</v>
      </c>
      <c r="H732" s="32"/>
    </row>
    <row r="733" spans="2:8" s="1" customFormat="1" ht="22.5">
      <c r="B733" s="32"/>
      <c r="C733" s="210" t="s">
        <v>376</v>
      </c>
      <c r="D733" s="210" t="s">
        <v>377</v>
      </c>
      <c r="E733" s="17" t="s">
        <v>154</v>
      </c>
      <c r="F733" s="211">
        <v>522.562</v>
      </c>
      <c r="H733" s="32"/>
    </row>
    <row r="734" spans="2:8" s="1" customFormat="1" ht="22.5">
      <c r="B734" s="32"/>
      <c r="C734" s="210" t="s">
        <v>390</v>
      </c>
      <c r="D734" s="210" t="s">
        <v>391</v>
      </c>
      <c r="E734" s="17" t="s">
        <v>154</v>
      </c>
      <c r="F734" s="211">
        <v>393.786</v>
      </c>
      <c r="H734" s="32"/>
    </row>
    <row r="735" spans="2:8" s="1" customFormat="1" ht="16.9" customHeight="1">
      <c r="B735" s="32"/>
      <c r="C735" s="210" t="s">
        <v>650</v>
      </c>
      <c r="D735" s="210" t="s">
        <v>651</v>
      </c>
      <c r="E735" s="17" t="s">
        <v>107</v>
      </c>
      <c r="F735" s="211">
        <v>1.75</v>
      </c>
      <c r="H735" s="32"/>
    </row>
    <row r="736" spans="2:8" s="1" customFormat="1" ht="16.9" customHeight="1">
      <c r="B736" s="32"/>
      <c r="C736" s="210" t="s">
        <v>893</v>
      </c>
      <c r="D736" s="210" t="s">
        <v>894</v>
      </c>
      <c r="E736" s="17" t="s">
        <v>172</v>
      </c>
      <c r="F736" s="211">
        <v>0</v>
      </c>
      <c r="H736" s="32"/>
    </row>
    <row r="737" spans="2:8" s="1" customFormat="1" ht="16.9" customHeight="1">
      <c r="B737" s="32"/>
      <c r="C737" s="210" t="s">
        <v>899</v>
      </c>
      <c r="D737" s="210" t="s">
        <v>900</v>
      </c>
      <c r="E737" s="17" t="s">
        <v>172</v>
      </c>
      <c r="F737" s="211">
        <v>689.411</v>
      </c>
      <c r="H737" s="32"/>
    </row>
    <row r="738" spans="2:8" s="1" customFormat="1" ht="16.9" customHeight="1">
      <c r="B738" s="32"/>
      <c r="C738" s="210" t="s">
        <v>926</v>
      </c>
      <c r="D738" s="210" t="s">
        <v>927</v>
      </c>
      <c r="E738" s="17" t="s">
        <v>172</v>
      </c>
      <c r="F738" s="211">
        <v>70.54</v>
      </c>
      <c r="H738" s="32"/>
    </row>
    <row r="739" spans="2:8" s="1" customFormat="1" ht="16.9" customHeight="1">
      <c r="B739" s="32"/>
      <c r="C739" s="206" t="s">
        <v>276</v>
      </c>
      <c r="D739" s="207" t="s">
        <v>277</v>
      </c>
      <c r="E739" s="208" t="s">
        <v>172</v>
      </c>
      <c r="F739" s="209">
        <v>232.89</v>
      </c>
      <c r="H739" s="32"/>
    </row>
    <row r="740" spans="2:8" s="1" customFormat="1" ht="16.9" customHeight="1">
      <c r="B740" s="32"/>
      <c r="C740" s="210" t="s">
        <v>1</v>
      </c>
      <c r="D740" s="210" t="s">
        <v>659</v>
      </c>
      <c r="E740" s="17" t="s">
        <v>1</v>
      </c>
      <c r="F740" s="211">
        <v>0</v>
      </c>
      <c r="H740" s="32"/>
    </row>
    <row r="741" spans="2:8" s="1" customFormat="1" ht="16.9" customHeight="1">
      <c r="B741" s="32"/>
      <c r="C741" s="210" t="s">
        <v>1</v>
      </c>
      <c r="D741" s="210" t="s">
        <v>278</v>
      </c>
      <c r="E741" s="17" t="s">
        <v>1</v>
      </c>
      <c r="F741" s="211">
        <v>232.89</v>
      </c>
      <c r="H741" s="32"/>
    </row>
    <row r="742" spans="2:8" s="1" customFormat="1" ht="16.9" customHeight="1">
      <c r="B742" s="32"/>
      <c r="C742" s="210" t="s">
        <v>276</v>
      </c>
      <c r="D742" s="210" t="s">
        <v>334</v>
      </c>
      <c r="E742" s="17" t="s">
        <v>1</v>
      </c>
      <c r="F742" s="211">
        <v>232.89</v>
      </c>
      <c r="H742" s="32"/>
    </row>
    <row r="743" spans="2:8" s="1" customFormat="1" ht="16.9" customHeight="1">
      <c r="B743" s="32"/>
      <c r="C743" s="212" t="s">
        <v>2421</v>
      </c>
      <c r="H743" s="32"/>
    </row>
    <row r="744" spans="2:8" s="1" customFormat="1" ht="22.5">
      <c r="B744" s="32"/>
      <c r="C744" s="210" t="s">
        <v>656</v>
      </c>
      <c r="D744" s="210" t="s">
        <v>657</v>
      </c>
      <c r="E744" s="17" t="s">
        <v>172</v>
      </c>
      <c r="F744" s="211">
        <v>232.89</v>
      </c>
      <c r="H744" s="32"/>
    </row>
    <row r="745" spans="2:8" s="1" customFormat="1" ht="16.9" customHeight="1">
      <c r="B745" s="32"/>
      <c r="C745" s="210" t="s">
        <v>417</v>
      </c>
      <c r="D745" s="210" t="s">
        <v>418</v>
      </c>
      <c r="E745" s="17" t="s">
        <v>168</v>
      </c>
      <c r="F745" s="211">
        <v>24</v>
      </c>
      <c r="H745" s="32"/>
    </row>
    <row r="746" spans="2:8" s="1" customFormat="1" ht="22.5">
      <c r="B746" s="32"/>
      <c r="C746" s="210" t="s">
        <v>459</v>
      </c>
      <c r="D746" s="210" t="s">
        <v>460</v>
      </c>
      <c r="E746" s="17" t="s">
        <v>107</v>
      </c>
      <c r="F746" s="211">
        <v>1514.178</v>
      </c>
      <c r="H746" s="32"/>
    </row>
    <row r="747" spans="2:8" s="1" customFormat="1" ht="16.9" customHeight="1">
      <c r="B747" s="32"/>
      <c r="C747" s="210" t="s">
        <v>509</v>
      </c>
      <c r="D747" s="210" t="s">
        <v>510</v>
      </c>
      <c r="E747" s="17" t="s">
        <v>154</v>
      </c>
      <c r="F747" s="211">
        <v>5124.655</v>
      </c>
      <c r="H747" s="32"/>
    </row>
    <row r="748" spans="2:8" s="1" customFormat="1" ht="16.9" customHeight="1">
      <c r="B748" s="32"/>
      <c r="C748" s="210" t="s">
        <v>580</v>
      </c>
      <c r="D748" s="210" t="s">
        <v>581</v>
      </c>
      <c r="E748" s="17" t="s">
        <v>107</v>
      </c>
      <c r="F748" s="211">
        <v>1869.93</v>
      </c>
      <c r="H748" s="32"/>
    </row>
    <row r="749" spans="2:8" s="1" customFormat="1" ht="16.9" customHeight="1">
      <c r="B749" s="32"/>
      <c r="C749" s="206" t="s">
        <v>279</v>
      </c>
      <c r="D749" s="207" t="s">
        <v>280</v>
      </c>
      <c r="E749" s="208" t="s">
        <v>199</v>
      </c>
      <c r="F749" s="209">
        <v>50</v>
      </c>
      <c r="H749" s="32"/>
    </row>
    <row r="750" spans="2:8" s="1" customFormat="1" ht="16.9" customHeight="1">
      <c r="B750" s="32"/>
      <c r="C750" s="210" t="s">
        <v>1</v>
      </c>
      <c r="D750" s="210" t="s">
        <v>325</v>
      </c>
      <c r="E750" s="17" t="s">
        <v>1</v>
      </c>
      <c r="F750" s="211">
        <v>0</v>
      </c>
      <c r="H750" s="32"/>
    </row>
    <row r="751" spans="2:8" s="1" customFormat="1" ht="16.9" customHeight="1">
      <c r="B751" s="32"/>
      <c r="C751" s="210" t="s">
        <v>1</v>
      </c>
      <c r="D751" s="210" t="s">
        <v>7</v>
      </c>
      <c r="E751" s="17" t="s">
        <v>1</v>
      </c>
      <c r="F751" s="211">
        <v>21</v>
      </c>
      <c r="H751" s="32"/>
    </row>
    <row r="752" spans="2:8" s="1" customFormat="1" ht="16.9" customHeight="1">
      <c r="B752" s="32"/>
      <c r="C752" s="210" t="s">
        <v>1</v>
      </c>
      <c r="D752" s="210" t="s">
        <v>362</v>
      </c>
      <c r="E752" s="17" t="s">
        <v>1</v>
      </c>
      <c r="F752" s="211">
        <v>0</v>
      </c>
      <c r="H752" s="32"/>
    </row>
    <row r="753" spans="2:8" s="1" customFormat="1" ht="16.9" customHeight="1">
      <c r="B753" s="32"/>
      <c r="C753" s="210" t="s">
        <v>1</v>
      </c>
      <c r="D753" s="210" t="s">
        <v>26</v>
      </c>
      <c r="E753" s="17" t="s">
        <v>1</v>
      </c>
      <c r="F753" s="211">
        <v>5</v>
      </c>
      <c r="H753" s="32"/>
    </row>
    <row r="754" spans="2:8" s="1" customFormat="1" ht="16.9" customHeight="1">
      <c r="B754" s="32"/>
      <c r="C754" s="210" t="s">
        <v>1</v>
      </c>
      <c r="D754" s="210" t="s">
        <v>365</v>
      </c>
      <c r="E754" s="17" t="s">
        <v>1</v>
      </c>
      <c r="F754" s="211">
        <v>0</v>
      </c>
      <c r="H754" s="32"/>
    </row>
    <row r="755" spans="2:8" s="1" customFormat="1" ht="16.9" customHeight="1">
      <c r="B755" s="32"/>
      <c r="C755" s="210" t="s">
        <v>1</v>
      </c>
      <c r="D755" s="210" t="s">
        <v>190</v>
      </c>
      <c r="E755" s="17" t="s">
        <v>1</v>
      </c>
      <c r="F755" s="211">
        <v>3</v>
      </c>
      <c r="H755" s="32"/>
    </row>
    <row r="756" spans="2:8" s="1" customFormat="1" ht="16.9" customHeight="1">
      <c r="B756" s="32"/>
      <c r="C756" s="210" t="s">
        <v>1</v>
      </c>
      <c r="D756" s="210" t="s">
        <v>368</v>
      </c>
      <c r="E756" s="17" t="s">
        <v>1</v>
      </c>
      <c r="F756" s="211">
        <v>0</v>
      </c>
      <c r="H756" s="32"/>
    </row>
    <row r="757" spans="2:8" s="1" customFormat="1" ht="16.9" customHeight="1">
      <c r="B757" s="32"/>
      <c r="C757" s="210" t="s">
        <v>1</v>
      </c>
      <c r="D757" s="210" t="s">
        <v>219</v>
      </c>
      <c r="E757" s="17" t="s">
        <v>1</v>
      </c>
      <c r="F757" s="211">
        <v>4</v>
      </c>
      <c r="H757" s="32"/>
    </row>
    <row r="758" spans="2:8" s="1" customFormat="1" ht="16.9" customHeight="1">
      <c r="B758" s="32"/>
      <c r="C758" s="210" t="s">
        <v>1</v>
      </c>
      <c r="D758" s="210" t="s">
        <v>331</v>
      </c>
      <c r="E758" s="17" t="s">
        <v>1</v>
      </c>
      <c r="F758" s="211">
        <v>0</v>
      </c>
      <c r="H758" s="32"/>
    </row>
    <row r="759" spans="2:8" s="1" customFormat="1" ht="16.9" customHeight="1">
      <c r="B759" s="32"/>
      <c r="C759" s="210" t="s">
        <v>1</v>
      </c>
      <c r="D759" s="210" t="s">
        <v>487</v>
      </c>
      <c r="E759" s="17" t="s">
        <v>1</v>
      </c>
      <c r="F759" s="211">
        <v>17</v>
      </c>
      <c r="H759" s="32"/>
    </row>
    <row r="760" spans="2:8" s="1" customFormat="1" ht="16.9" customHeight="1">
      <c r="B760" s="32"/>
      <c r="C760" s="210" t="s">
        <v>279</v>
      </c>
      <c r="D760" s="210" t="s">
        <v>334</v>
      </c>
      <c r="E760" s="17" t="s">
        <v>1</v>
      </c>
      <c r="F760" s="211">
        <v>50</v>
      </c>
      <c r="H760" s="32"/>
    </row>
    <row r="761" spans="2:8" s="1" customFormat="1" ht="16.9" customHeight="1">
      <c r="B761" s="32"/>
      <c r="C761" s="212" t="s">
        <v>2421</v>
      </c>
      <c r="H761" s="32"/>
    </row>
    <row r="762" spans="2:8" s="1" customFormat="1" ht="22.5">
      <c r="B762" s="32"/>
      <c r="C762" s="210" t="s">
        <v>786</v>
      </c>
      <c r="D762" s="210" t="s">
        <v>787</v>
      </c>
      <c r="E762" s="17" t="s">
        <v>506</v>
      </c>
      <c r="F762" s="211">
        <v>50</v>
      </c>
      <c r="H762" s="32"/>
    </row>
    <row r="763" spans="2:8" s="1" customFormat="1" ht="16.9" customHeight="1">
      <c r="B763" s="32"/>
      <c r="C763" s="210" t="s">
        <v>423</v>
      </c>
      <c r="D763" s="210" t="s">
        <v>424</v>
      </c>
      <c r="E763" s="17" t="s">
        <v>172</v>
      </c>
      <c r="F763" s="211">
        <v>56.4</v>
      </c>
      <c r="H763" s="32"/>
    </row>
    <row r="764" spans="2:8" s="1" customFormat="1" ht="22.5">
      <c r="B764" s="32"/>
      <c r="C764" s="210" t="s">
        <v>794</v>
      </c>
      <c r="D764" s="210" t="s">
        <v>795</v>
      </c>
      <c r="E764" s="17" t="s">
        <v>506</v>
      </c>
      <c r="F764" s="211">
        <v>50</v>
      </c>
      <c r="H764" s="32"/>
    </row>
    <row r="765" spans="2:8" s="1" customFormat="1" ht="16.9" customHeight="1">
      <c r="B765" s="32"/>
      <c r="C765" s="210" t="s">
        <v>790</v>
      </c>
      <c r="D765" s="210" t="s">
        <v>791</v>
      </c>
      <c r="E765" s="17" t="s">
        <v>506</v>
      </c>
      <c r="F765" s="211">
        <v>50</v>
      </c>
      <c r="H765" s="32"/>
    </row>
    <row r="766" spans="2:8" s="1" customFormat="1" ht="16.9" customHeight="1">
      <c r="B766" s="32"/>
      <c r="C766" s="206" t="s">
        <v>282</v>
      </c>
      <c r="D766" s="207" t="s">
        <v>283</v>
      </c>
      <c r="E766" s="208" t="s">
        <v>199</v>
      </c>
      <c r="F766" s="209">
        <v>50</v>
      </c>
      <c r="H766" s="32"/>
    </row>
    <row r="767" spans="2:8" s="1" customFormat="1" ht="16.9" customHeight="1">
      <c r="B767" s="32"/>
      <c r="C767" s="210" t="s">
        <v>1</v>
      </c>
      <c r="D767" s="210" t="s">
        <v>279</v>
      </c>
      <c r="E767" s="17" t="s">
        <v>1</v>
      </c>
      <c r="F767" s="211">
        <v>50</v>
      </c>
      <c r="H767" s="32"/>
    </row>
    <row r="768" spans="2:8" s="1" customFormat="1" ht="16.9" customHeight="1">
      <c r="B768" s="32"/>
      <c r="C768" s="210" t="s">
        <v>282</v>
      </c>
      <c r="D768" s="210" t="s">
        <v>334</v>
      </c>
      <c r="E768" s="17" t="s">
        <v>1</v>
      </c>
      <c r="F768" s="211">
        <v>50</v>
      </c>
      <c r="H768" s="32"/>
    </row>
    <row r="769" spans="2:8" s="1" customFormat="1" ht="16.9" customHeight="1">
      <c r="B769" s="32"/>
      <c r="C769" s="212" t="s">
        <v>2421</v>
      </c>
      <c r="H769" s="32"/>
    </row>
    <row r="770" spans="2:8" s="1" customFormat="1" ht="22.5">
      <c r="B770" s="32"/>
      <c r="C770" s="210" t="s">
        <v>794</v>
      </c>
      <c r="D770" s="210" t="s">
        <v>795</v>
      </c>
      <c r="E770" s="17" t="s">
        <v>506</v>
      </c>
      <c r="F770" s="211">
        <v>50</v>
      </c>
      <c r="H770" s="32"/>
    </row>
    <row r="771" spans="2:8" s="1" customFormat="1" ht="16.9" customHeight="1">
      <c r="B771" s="32"/>
      <c r="C771" s="210" t="s">
        <v>798</v>
      </c>
      <c r="D771" s="210" t="s">
        <v>799</v>
      </c>
      <c r="E771" s="17" t="s">
        <v>506</v>
      </c>
      <c r="F771" s="211">
        <v>50</v>
      </c>
      <c r="H771" s="32"/>
    </row>
    <row r="772" spans="2:8" s="1" customFormat="1" ht="16.9" customHeight="1">
      <c r="B772" s="32"/>
      <c r="C772" s="206" t="s">
        <v>284</v>
      </c>
      <c r="D772" s="207" t="s">
        <v>285</v>
      </c>
      <c r="E772" s="208" t="s">
        <v>286</v>
      </c>
      <c r="F772" s="209">
        <v>0</v>
      </c>
      <c r="H772" s="32"/>
    </row>
    <row r="773" spans="2:8" s="1" customFormat="1" ht="16.9" customHeight="1">
      <c r="B773" s="32"/>
      <c r="C773" s="210" t="s">
        <v>1</v>
      </c>
      <c r="D773" s="210" t="s">
        <v>467</v>
      </c>
      <c r="E773" s="17" t="s">
        <v>1</v>
      </c>
      <c r="F773" s="211">
        <v>0</v>
      </c>
      <c r="H773" s="32"/>
    </row>
    <row r="774" spans="2:8" s="1" customFormat="1" ht="16.9" customHeight="1">
      <c r="B774" s="32"/>
      <c r="C774" s="210" t="s">
        <v>284</v>
      </c>
      <c r="D774" s="210" t="s">
        <v>333</v>
      </c>
      <c r="E774" s="17" t="s">
        <v>1</v>
      </c>
      <c r="F774" s="211">
        <v>0</v>
      </c>
      <c r="H774" s="32"/>
    </row>
    <row r="775" spans="2:8" s="1" customFormat="1" ht="16.9" customHeight="1">
      <c r="B775" s="32"/>
      <c r="C775" s="212" t="s">
        <v>2421</v>
      </c>
      <c r="H775" s="32"/>
    </row>
    <row r="776" spans="2:8" s="1" customFormat="1" ht="22.5">
      <c r="B776" s="32"/>
      <c r="C776" s="210" t="s">
        <v>459</v>
      </c>
      <c r="D776" s="210" t="s">
        <v>460</v>
      </c>
      <c r="E776" s="17" t="s">
        <v>107</v>
      </c>
      <c r="F776" s="211">
        <v>1514.178</v>
      </c>
      <c r="H776" s="32"/>
    </row>
    <row r="777" spans="2:8" s="1" customFormat="1" ht="16.9" customHeight="1">
      <c r="B777" s="32"/>
      <c r="C777" s="210" t="s">
        <v>893</v>
      </c>
      <c r="D777" s="210" t="s">
        <v>894</v>
      </c>
      <c r="E777" s="17" t="s">
        <v>172</v>
      </c>
      <c r="F777" s="211">
        <v>0</v>
      </c>
      <c r="H777" s="32"/>
    </row>
    <row r="778" spans="2:8" s="1" customFormat="1" ht="16.9" customHeight="1">
      <c r="B778" s="32"/>
      <c r="C778" s="206" t="s">
        <v>2423</v>
      </c>
      <c r="D778" s="207" t="s">
        <v>2424</v>
      </c>
      <c r="E778" s="208" t="s">
        <v>172</v>
      </c>
      <c r="F778" s="209">
        <v>12</v>
      </c>
      <c r="H778" s="32"/>
    </row>
    <row r="779" spans="2:8" s="1" customFormat="1" ht="26.45" customHeight="1">
      <c r="B779" s="32"/>
      <c r="C779" s="205" t="s">
        <v>2425</v>
      </c>
      <c r="D779" s="205" t="s">
        <v>90</v>
      </c>
      <c r="H779" s="32"/>
    </row>
    <row r="780" spans="2:8" s="1" customFormat="1" ht="16.9" customHeight="1">
      <c r="B780" s="32"/>
      <c r="C780" s="206" t="s">
        <v>105</v>
      </c>
      <c r="D780" s="207" t="s">
        <v>106</v>
      </c>
      <c r="E780" s="208" t="s">
        <v>107</v>
      </c>
      <c r="F780" s="209">
        <v>979.237</v>
      </c>
      <c r="H780" s="32"/>
    </row>
    <row r="781" spans="2:8" s="1" customFormat="1" ht="16.9" customHeight="1">
      <c r="B781" s="32"/>
      <c r="C781" s="206" t="s">
        <v>109</v>
      </c>
      <c r="D781" s="207" t="s">
        <v>110</v>
      </c>
      <c r="E781" s="208" t="s">
        <v>107</v>
      </c>
      <c r="F781" s="209">
        <v>391.695</v>
      </c>
      <c r="H781" s="32"/>
    </row>
    <row r="782" spans="2:8" s="1" customFormat="1" ht="16.9" customHeight="1">
      <c r="B782" s="32"/>
      <c r="C782" s="206" t="s">
        <v>113</v>
      </c>
      <c r="D782" s="207" t="s">
        <v>114</v>
      </c>
      <c r="E782" s="208" t="s">
        <v>107</v>
      </c>
      <c r="F782" s="209">
        <v>430.864</v>
      </c>
      <c r="H782" s="32"/>
    </row>
    <row r="783" spans="2:8" s="1" customFormat="1" ht="16.9" customHeight="1">
      <c r="B783" s="32"/>
      <c r="C783" s="206" t="s">
        <v>116</v>
      </c>
      <c r="D783" s="207" t="s">
        <v>117</v>
      </c>
      <c r="E783" s="208" t="s">
        <v>107</v>
      </c>
      <c r="F783" s="209">
        <v>78.339</v>
      </c>
      <c r="H783" s="32"/>
    </row>
    <row r="784" spans="2:8" s="1" customFormat="1" ht="16.9" customHeight="1">
      <c r="B784" s="32"/>
      <c r="C784" s="206" t="s">
        <v>119</v>
      </c>
      <c r="D784" s="207" t="s">
        <v>2426</v>
      </c>
      <c r="E784" s="208" t="s">
        <v>107</v>
      </c>
      <c r="F784" s="209">
        <v>78.339</v>
      </c>
      <c r="H784" s="32"/>
    </row>
    <row r="785" spans="2:8" s="1" customFormat="1" ht="16.9" customHeight="1">
      <c r="B785" s="32"/>
      <c r="C785" s="206" t="s">
        <v>1002</v>
      </c>
      <c r="D785" s="207" t="s">
        <v>2427</v>
      </c>
      <c r="E785" s="208" t="s">
        <v>107</v>
      </c>
      <c r="F785" s="209">
        <v>171.924</v>
      </c>
      <c r="H785" s="32"/>
    </row>
    <row r="786" spans="2:8" s="1" customFormat="1" ht="16.9" customHeight="1">
      <c r="B786" s="32"/>
      <c r="C786" s="206" t="s">
        <v>1005</v>
      </c>
      <c r="D786" s="207" t="s">
        <v>2428</v>
      </c>
      <c r="E786" s="208" t="s">
        <v>107</v>
      </c>
      <c r="F786" s="209">
        <v>85.962</v>
      </c>
      <c r="H786" s="32"/>
    </row>
    <row r="787" spans="2:8" s="1" customFormat="1" ht="16.9" customHeight="1">
      <c r="B787" s="32"/>
      <c r="C787" s="206" t="s">
        <v>1009</v>
      </c>
      <c r="D787" s="207" t="s">
        <v>2429</v>
      </c>
      <c r="E787" s="208" t="s">
        <v>107</v>
      </c>
      <c r="F787" s="209">
        <v>85.962</v>
      </c>
      <c r="H787" s="32"/>
    </row>
    <row r="788" spans="2:8" s="1" customFormat="1" ht="16.9" customHeight="1">
      <c r="B788" s="32"/>
      <c r="C788" s="206" t="s">
        <v>1842</v>
      </c>
      <c r="D788" s="207" t="s">
        <v>1843</v>
      </c>
      <c r="E788" s="208" t="s">
        <v>107</v>
      </c>
      <c r="F788" s="209">
        <v>5.46</v>
      </c>
      <c r="H788" s="32"/>
    </row>
    <row r="789" spans="2:8" s="1" customFormat="1" ht="16.9" customHeight="1">
      <c r="B789" s="32"/>
      <c r="C789" s="206" t="s">
        <v>1845</v>
      </c>
      <c r="D789" s="207" t="s">
        <v>1006</v>
      </c>
      <c r="E789" s="208" t="s">
        <v>107</v>
      </c>
      <c r="F789" s="209">
        <v>2.73</v>
      </c>
      <c r="H789" s="32"/>
    </row>
    <row r="790" spans="2:8" s="1" customFormat="1" ht="16.9" customHeight="1">
      <c r="B790" s="32"/>
      <c r="C790" s="206" t="s">
        <v>1847</v>
      </c>
      <c r="D790" s="207" t="s">
        <v>1010</v>
      </c>
      <c r="E790" s="208" t="s">
        <v>107</v>
      </c>
      <c r="F790" s="209">
        <v>2.73</v>
      </c>
      <c r="H790" s="32"/>
    </row>
    <row r="791" spans="2:8" s="1" customFormat="1" ht="16.9" customHeight="1">
      <c r="B791" s="32"/>
      <c r="C791" s="206" t="s">
        <v>121</v>
      </c>
      <c r="D791" s="207" t="s">
        <v>122</v>
      </c>
      <c r="E791" s="208" t="s">
        <v>107</v>
      </c>
      <c r="F791" s="209">
        <v>38.07</v>
      </c>
      <c r="H791" s="32"/>
    </row>
    <row r="792" spans="2:8" s="1" customFormat="1" ht="16.9" customHeight="1">
      <c r="B792" s="32"/>
      <c r="C792" s="206" t="s">
        <v>132</v>
      </c>
      <c r="D792" s="207" t="s">
        <v>130</v>
      </c>
      <c r="E792" s="208" t="s">
        <v>107</v>
      </c>
      <c r="F792" s="209">
        <v>144.323</v>
      </c>
      <c r="H792" s="32"/>
    </row>
    <row r="793" spans="2:8" s="1" customFormat="1" ht="16.9" customHeight="1">
      <c r="B793" s="32"/>
      <c r="C793" s="206" t="s">
        <v>144</v>
      </c>
      <c r="D793" s="207" t="s">
        <v>133</v>
      </c>
      <c r="E793" s="208" t="s">
        <v>107</v>
      </c>
      <c r="F793" s="209">
        <v>917.904</v>
      </c>
      <c r="H793" s="32"/>
    </row>
    <row r="794" spans="2:8" s="1" customFormat="1" ht="16.9" customHeight="1">
      <c r="B794" s="32"/>
      <c r="C794" s="206" t="s">
        <v>2430</v>
      </c>
      <c r="D794" s="207" t="s">
        <v>136</v>
      </c>
      <c r="E794" s="208" t="s">
        <v>107</v>
      </c>
      <c r="F794" s="209">
        <v>2.2</v>
      </c>
      <c r="H794" s="32"/>
    </row>
    <row r="795" spans="2:8" s="1" customFormat="1" ht="16.9" customHeight="1">
      <c r="B795" s="32"/>
      <c r="C795" s="206" t="s">
        <v>2431</v>
      </c>
      <c r="D795" s="207" t="s">
        <v>139</v>
      </c>
      <c r="E795" s="208" t="s">
        <v>107</v>
      </c>
      <c r="F795" s="209">
        <v>2.2</v>
      </c>
      <c r="H795" s="32"/>
    </row>
    <row r="796" spans="2:8" s="1" customFormat="1" ht="16.9" customHeight="1">
      <c r="B796" s="32"/>
      <c r="C796" s="206" t="s">
        <v>2432</v>
      </c>
      <c r="D796" s="207" t="s">
        <v>142</v>
      </c>
      <c r="E796" s="208" t="s">
        <v>107</v>
      </c>
      <c r="F796" s="209">
        <v>2.2</v>
      </c>
      <c r="H796" s="32"/>
    </row>
    <row r="797" spans="2:8" s="1" customFormat="1" ht="16.9" customHeight="1">
      <c r="B797" s="32"/>
      <c r="C797" s="206" t="s">
        <v>147</v>
      </c>
      <c r="D797" s="207" t="s">
        <v>145</v>
      </c>
      <c r="E797" s="208" t="s">
        <v>107</v>
      </c>
      <c r="F797" s="209">
        <v>84.2390000000001</v>
      </c>
      <c r="H797" s="32"/>
    </row>
    <row r="798" spans="2:8" s="1" customFormat="1" ht="16.9" customHeight="1">
      <c r="B798" s="32"/>
      <c r="C798" s="206" t="s">
        <v>150</v>
      </c>
      <c r="D798" s="207" t="s">
        <v>2433</v>
      </c>
      <c r="E798" s="208" t="s">
        <v>107</v>
      </c>
      <c r="F798" s="209">
        <v>156.678</v>
      </c>
      <c r="H798" s="32"/>
    </row>
    <row r="799" spans="2:8" s="1" customFormat="1" ht="16.9" customHeight="1">
      <c r="B799" s="32"/>
      <c r="C799" s="206" t="s">
        <v>152</v>
      </c>
      <c r="D799" s="207" t="s">
        <v>2434</v>
      </c>
      <c r="E799" s="208" t="s">
        <v>154</v>
      </c>
      <c r="F799" s="209">
        <v>4.4</v>
      </c>
      <c r="H799" s="32"/>
    </row>
    <row r="800" spans="2:8" s="1" customFormat="1" ht="16.9" customHeight="1">
      <c r="B800" s="32"/>
      <c r="C800" s="206" t="s">
        <v>156</v>
      </c>
      <c r="D800" s="207" t="s">
        <v>157</v>
      </c>
      <c r="E800" s="208" t="s">
        <v>154</v>
      </c>
      <c r="F800" s="209">
        <v>5.5</v>
      </c>
      <c r="H800" s="32"/>
    </row>
    <row r="801" spans="2:8" s="1" customFormat="1" ht="16.9" customHeight="1">
      <c r="B801" s="32"/>
      <c r="C801" s="206" t="s">
        <v>159</v>
      </c>
      <c r="D801" s="207" t="s">
        <v>160</v>
      </c>
      <c r="E801" s="208" t="s">
        <v>154</v>
      </c>
      <c r="F801" s="209">
        <v>168.155</v>
      </c>
      <c r="H801" s="32"/>
    </row>
    <row r="802" spans="2:8" s="1" customFormat="1" ht="16.9" customHeight="1">
      <c r="B802" s="32"/>
      <c r="C802" s="206" t="s">
        <v>162</v>
      </c>
      <c r="D802" s="207" t="s">
        <v>163</v>
      </c>
      <c r="E802" s="208" t="s">
        <v>154</v>
      </c>
      <c r="F802" s="209">
        <v>80.891</v>
      </c>
      <c r="H802" s="32"/>
    </row>
    <row r="803" spans="2:8" s="1" customFormat="1" ht="16.9" customHeight="1">
      <c r="B803" s="32"/>
      <c r="C803" s="206" t="s">
        <v>1040</v>
      </c>
      <c r="D803" s="207" t="s">
        <v>1041</v>
      </c>
      <c r="E803" s="208" t="s">
        <v>172</v>
      </c>
      <c r="F803" s="209">
        <v>3</v>
      </c>
      <c r="H803" s="32"/>
    </row>
    <row r="804" spans="2:8" s="1" customFormat="1" ht="16.9" customHeight="1">
      <c r="B804" s="32"/>
      <c r="C804" s="206" t="s">
        <v>1046</v>
      </c>
      <c r="D804" s="207" t="s">
        <v>2435</v>
      </c>
      <c r="E804" s="208" t="s">
        <v>199</v>
      </c>
      <c r="F804" s="209">
        <v>28</v>
      </c>
      <c r="H804" s="32"/>
    </row>
    <row r="805" spans="2:8" s="1" customFormat="1" ht="16.9" customHeight="1">
      <c r="B805" s="32"/>
      <c r="C805" s="206" t="s">
        <v>1050</v>
      </c>
      <c r="D805" s="207" t="s">
        <v>2436</v>
      </c>
      <c r="E805" s="208" t="s">
        <v>199</v>
      </c>
      <c r="F805" s="209">
        <v>22</v>
      </c>
      <c r="H805" s="32"/>
    </row>
    <row r="806" spans="2:8" s="1" customFormat="1" ht="16.9" customHeight="1">
      <c r="B806" s="32"/>
      <c r="C806" s="206" t="s">
        <v>1052</v>
      </c>
      <c r="D806" s="207" t="s">
        <v>2437</v>
      </c>
      <c r="E806" s="208" t="s">
        <v>199</v>
      </c>
      <c r="F806" s="209">
        <v>7</v>
      </c>
      <c r="H806" s="32"/>
    </row>
    <row r="807" spans="2:8" s="1" customFormat="1" ht="16.9" customHeight="1">
      <c r="B807" s="32"/>
      <c r="C807" s="206" t="s">
        <v>1054</v>
      </c>
      <c r="D807" s="207" t="s">
        <v>2438</v>
      </c>
      <c r="E807" s="208" t="s">
        <v>199</v>
      </c>
      <c r="F807" s="209">
        <v>3</v>
      </c>
      <c r="H807" s="32"/>
    </row>
    <row r="808" spans="2:8" s="1" customFormat="1" ht="16.9" customHeight="1">
      <c r="B808" s="32"/>
      <c r="C808" s="206" t="s">
        <v>1067</v>
      </c>
      <c r="D808" s="207" t="s">
        <v>1068</v>
      </c>
      <c r="E808" s="208" t="s">
        <v>172</v>
      </c>
      <c r="F808" s="209">
        <v>1.92</v>
      </c>
      <c r="H808" s="32"/>
    </row>
    <row r="809" spans="2:8" s="1" customFormat="1" ht="16.9" customHeight="1">
      <c r="B809" s="32"/>
      <c r="C809" s="206" t="s">
        <v>1070</v>
      </c>
      <c r="D809" s="207" t="s">
        <v>2439</v>
      </c>
      <c r="E809" s="208" t="s">
        <v>172</v>
      </c>
      <c r="F809" s="209">
        <v>2.4</v>
      </c>
      <c r="H809" s="32"/>
    </row>
    <row r="810" spans="2:8" s="1" customFormat="1" ht="16.9" customHeight="1">
      <c r="B810" s="32"/>
      <c r="C810" s="206" t="s">
        <v>1076</v>
      </c>
      <c r="D810" s="207" t="s">
        <v>2440</v>
      </c>
      <c r="E810" s="208" t="s">
        <v>199</v>
      </c>
      <c r="F810" s="209">
        <v>18</v>
      </c>
      <c r="H810" s="32"/>
    </row>
    <row r="811" spans="2:8" s="1" customFormat="1" ht="16.9" customHeight="1">
      <c r="B811" s="32"/>
      <c r="C811" s="206" t="s">
        <v>1080</v>
      </c>
      <c r="D811" s="207" t="s">
        <v>2441</v>
      </c>
      <c r="E811" s="208" t="s">
        <v>199</v>
      </c>
      <c r="F811" s="209">
        <v>2</v>
      </c>
      <c r="H811" s="32"/>
    </row>
    <row r="812" spans="2:8" s="1" customFormat="1" ht="16.9" customHeight="1">
      <c r="B812" s="32"/>
      <c r="C812" s="206" t="s">
        <v>1082</v>
      </c>
      <c r="D812" s="207" t="s">
        <v>1077</v>
      </c>
      <c r="E812" s="208" t="s">
        <v>199</v>
      </c>
      <c r="F812" s="209">
        <v>8</v>
      </c>
      <c r="H812" s="32"/>
    </row>
    <row r="813" spans="2:8" s="1" customFormat="1" ht="16.9" customHeight="1">
      <c r="B813" s="32"/>
      <c r="C813" s="206" t="s">
        <v>1084</v>
      </c>
      <c r="D813" s="207" t="s">
        <v>1093</v>
      </c>
      <c r="E813" s="208" t="s">
        <v>199</v>
      </c>
      <c r="F813" s="209">
        <v>20</v>
      </c>
      <c r="H813" s="32"/>
    </row>
    <row r="814" spans="2:8" s="1" customFormat="1" ht="16.9" customHeight="1">
      <c r="B814" s="32"/>
      <c r="C814" s="206" t="s">
        <v>1086</v>
      </c>
      <c r="D814" s="207" t="s">
        <v>2442</v>
      </c>
      <c r="E814" s="208" t="s">
        <v>199</v>
      </c>
      <c r="F814" s="209">
        <v>10</v>
      </c>
      <c r="H814" s="32"/>
    </row>
    <row r="815" spans="2:8" s="1" customFormat="1" ht="16.9" customHeight="1">
      <c r="B815" s="32"/>
      <c r="C815" s="206" t="s">
        <v>1094</v>
      </c>
      <c r="D815" s="207" t="s">
        <v>1095</v>
      </c>
      <c r="E815" s="208" t="s">
        <v>199</v>
      </c>
      <c r="F815" s="209">
        <v>2</v>
      </c>
      <c r="H815" s="32"/>
    </row>
    <row r="816" spans="2:8" s="1" customFormat="1" ht="16.9" customHeight="1">
      <c r="B816" s="32"/>
      <c r="C816" s="206" t="s">
        <v>191</v>
      </c>
      <c r="D816" s="207" t="s">
        <v>1099</v>
      </c>
      <c r="E816" s="208" t="s">
        <v>154</v>
      </c>
      <c r="F816" s="209">
        <v>40.013</v>
      </c>
      <c r="H816" s="32"/>
    </row>
    <row r="817" spans="2:8" s="1" customFormat="1" ht="16.9" customHeight="1">
      <c r="B817" s="32"/>
      <c r="C817" s="206" t="s">
        <v>194</v>
      </c>
      <c r="D817" s="207" t="s">
        <v>195</v>
      </c>
      <c r="E817" s="208" t="s">
        <v>107</v>
      </c>
      <c r="F817" s="209">
        <v>2.25</v>
      </c>
      <c r="H817" s="32"/>
    </row>
    <row r="818" spans="2:8" s="1" customFormat="1" ht="16.9" customHeight="1">
      <c r="B818" s="32"/>
      <c r="C818" s="206" t="s">
        <v>2443</v>
      </c>
      <c r="D818" s="207" t="s">
        <v>198</v>
      </c>
      <c r="E818" s="208" t="s">
        <v>199</v>
      </c>
      <c r="F818" s="209">
        <v>8</v>
      </c>
      <c r="H818" s="32"/>
    </row>
    <row r="819" spans="2:8" s="1" customFormat="1" ht="16.9" customHeight="1">
      <c r="B819" s="32"/>
      <c r="C819" s="206" t="s">
        <v>2444</v>
      </c>
      <c r="D819" s="207" t="s">
        <v>1111</v>
      </c>
      <c r="E819" s="208" t="s">
        <v>199</v>
      </c>
      <c r="F819" s="209">
        <v>2</v>
      </c>
      <c r="H819" s="32"/>
    </row>
    <row r="820" spans="2:8" s="1" customFormat="1" ht="16.9" customHeight="1">
      <c r="B820" s="32"/>
      <c r="C820" s="206" t="s">
        <v>2445</v>
      </c>
      <c r="D820" s="207" t="s">
        <v>2446</v>
      </c>
      <c r="E820" s="208" t="s">
        <v>172</v>
      </c>
      <c r="F820" s="209">
        <v>1389.66</v>
      </c>
      <c r="H820" s="32"/>
    </row>
    <row r="821" spans="2:8" s="1" customFormat="1" ht="16.9" customHeight="1">
      <c r="B821" s="32"/>
      <c r="C821" s="206" t="s">
        <v>2447</v>
      </c>
      <c r="D821" s="207" t="s">
        <v>2448</v>
      </c>
      <c r="E821" s="208" t="s">
        <v>172</v>
      </c>
      <c r="F821" s="209">
        <v>7.42</v>
      </c>
      <c r="H821" s="32"/>
    </row>
    <row r="822" spans="2:8" s="1" customFormat="1" ht="16.9" customHeight="1">
      <c r="B822" s="32"/>
      <c r="C822" s="206" t="s">
        <v>2449</v>
      </c>
      <c r="D822" s="207" t="s">
        <v>2450</v>
      </c>
      <c r="E822" s="208" t="s">
        <v>172</v>
      </c>
      <c r="F822" s="209">
        <v>285.58</v>
      </c>
      <c r="H822" s="32"/>
    </row>
    <row r="823" spans="2:8" s="1" customFormat="1" ht="16.9" customHeight="1">
      <c r="B823" s="32"/>
      <c r="C823" s="206" t="s">
        <v>2451</v>
      </c>
      <c r="D823" s="207" t="s">
        <v>2452</v>
      </c>
      <c r="E823" s="208" t="s">
        <v>172</v>
      </c>
      <c r="F823" s="209">
        <v>310.81</v>
      </c>
      <c r="H823" s="32"/>
    </row>
    <row r="824" spans="2:8" s="1" customFormat="1" ht="16.9" customHeight="1">
      <c r="B824" s="32"/>
      <c r="C824" s="206" t="s">
        <v>2453</v>
      </c>
      <c r="D824" s="207" t="s">
        <v>2454</v>
      </c>
      <c r="E824" s="208" t="s">
        <v>172</v>
      </c>
      <c r="F824" s="209">
        <v>778.85</v>
      </c>
      <c r="H824" s="32"/>
    </row>
    <row r="825" spans="2:8" s="1" customFormat="1" ht="16.9" customHeight="1">
      <c r="B825" s="32"/>
      <c r="C825" s="206" t="s">
        <v>2455</v>
      </c>
      <c r="D825" s="207" t="s">
        <v>2456</v>
      </c>
      <c r="E825" s="208" t="s">
        <v>199</v>
      </c>
      <c r="F825" s="209">
        <v>7</v>
      </c>
      <c r="H825" s="32"/>
    </row>
    <row r="826" spans="2:8" s="1" customFormat="1" ht="16.9" customHeight="1">
      <c r="B826" s="32"/>
      <c r="C826" s="206" t="s">
        <v>207</v>
      </c>
      <c r="D826" s="207" t="s">
        <v>208</v>
      </c>
      <c r="E826" s="208" t="s">
        <v>199</v>
      </c>
      <c r="F826" s="209">
        <v>0</v>
      </c>
      <c r="H826" s="32"/>
    </row>
    <row r="827" spans="2:8" s="1" customFormat="1" ht="16.9" customHeight="1">
      <c r="B827" s="32"/>
      <c r="C827" s="206" t="s">
        <v>209</v>
      </c>
      <c r="D827" s="207" t="s">
        <v>210</v>
      </c>
      <c r="E827" s="208" t="s">
        <v>199</v>
      </c>
      <c r="F827" s="209">
        <v>10</v>
      </c>
      <c r="H827" s="32"/>
    </row>
    <row r="828" spans="2:8" s="1" customFormat="1" ht="16.9" customHeight="1">
      <c r="B828" s="32"/>
      <c r="C828" s="206" t="s">
        <v>211</v>
      </c>
      <c r="D828" s="207" t="s">
        <v>212</v>
      </c>
      <c r="E828" s="208" t="s">
        <v>199</v>
      </c>
      <c r="F828" s="209">
        <v>0</v>
      </c>
      <c r="H828" s="32"/>
    </row>
    <row r="829" spans="2:8" s="1" customFormat="1" ht="16.9" customHeight="1">
      <c r="B829" s="32"/>
      <c r="C829" s="206" t="s">
        <v>214</v>
      </c>
      <c r="D829" s="207" t="s">
        <v>215</v>
      </c>
      <c r="E829" s="208" t="s">
        <v>199</v>
      </c>
      <c r="F829" s="209">
        <v>0</v>
      </c>
      <c r="H829" s="32"/>
    </row>
    <row r="830" spans="2:8" s="1" customFormat="1" ht="16.9" customHeight="1">
      <c r="B830" s="32"/>
      <c r="C830" s="206" t="s">
        <v>217</v>
      </c>
      <c r="D830" s="207" t="s">
        <v>218</v>
      </c>
      <c r="E830" s="208" t="s">
        <v>199</v>
      </c>
      <c r="F830" s="209">
        <v>23</v>
      </c>
      <c r="H830" s="32"/>
    </row>
    <row r="831" spans="2:8" s="1" customFormat="1" ht="16.9" customHeight="1">
      <c r="B831" s="32"/>
      <c r="C831" s="206" t="s">
        <v>2457</v>
      </c>
      <c r="D831" s="207" t="s">
        <v>2458</v>
      </c>
      <c r="E831" s="208" t="s">
        <v>172</v>
      </c>
      <c r="F831" s="209">
        <v>7</v>
      </c>
      <c r="H831" s="32"/>
    </row>
    <row r="832" spans="2:8" s="1" customFormat="1" ht="16.9" customHeight="1">
      <c r="B832" s="32"/>
      <c r="C832" s="206" t="s">
        <v>229</v>
      </c>
      <c r="D832" s="207" t="s">
        <v>2459</v>
      </c>
      <c r="E832" s="208" t="s">
        <v>172</v>
      </c>
      <c r="F832" s="209">
        <v>326.91</v>
      </c>
      <c r="H832" s="32"/>
    </row>
    <row r="833" spans="2:8" s="1" customFormat="1" ht="16.9" customHeight="1">
      <c r="B833" s="32"/>
      <c r="C833" s="206" t="s">
        <v>234</v>
      </c>
      <c r="D833" s="207" t="s">
        <v>235</v>
      </c>
      <c r="E833" s="208" t="s">
        <v>236</v>
      </c>
      <c r="F833" s="209">
        <v>64.561</v>
      </c>
      <c r="H833" s="32"/>
    </row>
    <row r="834" spans="2:8" s="1" customFormat="1" ht="16.9" customHeight="1">
      <c r="B834" s="32"/>
      <c r="C834" s="206" t="s">
        <v>238</v>
      </c>
      <c r="D834" s="207" t="s">
        <v>239</v>
      </c>
      <c r="E834" s="208" t="s">
        <v>236</v>
      </c>
      <c r="F834" s="209">
        <v>68.521</v>
      </c>
      <c r="H834" s="32"/>
    </row>
    <row r="835" spans="2:8" s="1" customFormat="1" ht="16.9" customHeight="1">
      <c r="B835" s="32"/>
      <c r="C835" s="206" t="s">
        <v>241</v>
      </c>
      <c r="D835" s="207" t="s">
        <v>242</v>
      </c>
      <c r="E835" s="208" t="s">
        <v>236</v>
      </c>
      <c r="F835" s="209">
        <v>35.262</v>
      </c>
      <c r="H835" s="32"/>
    </row>
    <row r="836" spans="2:8" s="1" customFormat="1" ht="16.9" customHeight="1">
      <c r="B836" s="32"/>
      <c r="C836" s="206" t="s">
        <v>244</v>
      </c>
      <c r="D836" s="207" t="s">
        <v>245</v>
      </c>
      <c r="E836" s="208" t="s">
        <v>236</v>
      </c>
      <c r="F836" s="209">
        <v>16.674</v>
      </c>
      <c r="H836" s="32"/>
    </row>
    <row r="837" spans="2:8" s="1" customFormat="1" ht="16.9" customHeight="1">
      <c r="B837" s="32"/>
      <c r="C837" s="206" t="s">
        <v>1143</v>
      </c>
      <c r="D837" s="207" t="s">
        <v>2460</v>
      </c>
      <c r="E837" s="208" t="s">
        <v>199</v>
      </c>
      <c r="F837" s="209">
        <v>15</v>
      </c>
      <c r="H837" s="32"/>
    </row>
    <row r="838" spans="2:8" s="1" customFormat="1" ht="16.9" customHeight="1">
      <c r="B838" s="32"/>
      <c r="C838" s="206" t="s">
        <v>1145</v>
      </c>
      <c r="D838" s="207" t="s">
        <v>2461</v>
      </c>
      <c r="E838" s="208" t="s">
        <v>199</v>
      </c>
      <c r="F838" s="209">
        <v>1</v>
      </c>
      <c r="H838" s="32"/>
    </row>
    <row r="839" spans="2:8" s="1" customFormat="1" ht="16.9" customHeight="1">
      <c r="B839" s="32"/>
      <c r="C839" s="206" t="s">
        <v>253</v>
      </c>
      <c r="D839" s="207" t="s">
        <v>254</v>
      </c>
      <c r="E839" s="208" t="s">
        <v>199</v>
      </c>
      <c r="F839" s="209">
        <v>10</v>
      </c>
      <c r="H839" s="32"/>
    </row>
    <row r="840" spans="2:8" s="1" customFormat="1" ht="16.9" customHeight="1">
      <c r="B840" s="32"/>
      <c r="C840" s="206" t="s">
        <v>256</v>
      </c>
      <c r="D840" s="207" t="s">
        <v>257</v>
      </c>
      <c r="E840" s="208" t="s">
        <v>199</v>
      </c>
      <c r="F840" s="209">
        <v>10</v>
      </c>
      <c r="H840" s="32"/>
    </row>
    <row r="841" spans="2:8" s="1" customFormat="1" ht="16.9" customHeight="1">
      <c r="B841" s="32"/>
      <c r="C841" s="206" t="s">
        <v>1153</v>
      </c>
      <c r="D841" s="207" t="s">
        <v>1154</v>
      </c>
      <c r="E841" s="208" t="s">
        <v>199</v>
      </c>
      <c r="F841" s="209">
        <v>8</v>
      </c>
      <c r="H841" s="32"/>
    </row>
    <row r="842" spans="2:8" s="1" customFormat="1" ht="16.9" customHeight="1">
      <c r="B842" s="32"/>
      <c r="C842" s="206" t="s">
        <v>259</v>
      </c>
      <c r="D842" s="207" t="s">
        <v>1169</v>
      </c>
      <c r="E842" s="208" t="s">
        <v>199</v>
      </c>
      <c r="F842" s="209">
        <v>8</v>
      </c>
      <c r="H842" s="32"/>
    </row>
    <row r="843" spans="2:8" s="1" customFormat="1" ht="16.9" customHeight="1">
      <c r="B843" s="32"/>
      <c r="C843" s="206" t="s">
        <v>262</v>
      </c>
      <c r="D843" s="207" t="s">
        <v>1170</v>
      </c>
      <c r="E843" s="208" t="s">
        <v>199</v>
      </c>
      <c r="F843" s="209">
        <v>2</v>
      </c>
      <c r="H843" s="32"/>
    </row>
    <row r="844" spans="2:8" s="1" customFormat="1" ht="16.9" customHeight="1">
      <c r="B844" s="32"/>
      <c r="C844" s="206" t="s">
        <v>264</v>
      </c>
      <c r="D844" s="207" t="s">
        <v>2462</v>
      </c>
      <c r="E844" s="208" t="s">
        <v>154</v>
      </c>
      <c r="F844" s="209">
        <v>4.4</v>
      </c>
      <c r="H844" s="32"/>
    </row>
    <row r="845" spans="2:8" s="1" customFormat="1" ht="16.9" customHeight="1">
      <c r="B845" s="32"/>
      <c r="C845" s="206" t="s">
        <v>266</v>
      </c>
      <c r="D845" s="207" t="s">
        <v>267</v>
      </c>
      <c r="E845" s="208" t="s">
        <v>154</v>
      </c>
      <c r="F845" s="209">
        <v>168.155</v>
      </c>
      <c r="H845" s="32"/>
    </row>
    <row r="846" spans="2:8" s="1" customFormat="1" ht="16.9" customHeight="1">
      <c r="B846" s="32"/>
      <c r="C846" s="206" t="s">
        <v>268</v>
      </c>
      <c r="D846" s="207" t="s">
        <v>269</v>
      </c>
      <c r="E846" s="208" t="s">
        <v>154</v>
      </c>
      <c r="F846" s="209">
        <v>3</v>
      </c>
      <c r="H846" s="32"/>
    </row>
    <row r="847" spans="2:8" s="1" customFormat="1" ht="16.9" customHeight="1">
      <c r="B847" s="32"/>
      <c r="C847" s="206" t="s">
        <v>1177</v>
      </c>
      <c r="D847" s="207" t="s">
        <v>1178</v>
      </c>
      <c r="E847" s="208" t="s">
        <v>172</v>
      </c>
      <c r="F847" s="209">
        <v>1</v>
      </c>
      <c r="H847" s="32"/>
    </row>
    <row r="848" spans="2:8" s="1" customFormat="1" ht="16.9" customHeight="1">
      <c r="B848" s="32"/>
      <c r="C848" s="206" t="s">
        <v>1179</v>
      </c>
      <c r="D848" s="207" t="s">
        <v>2463</v>
      </c>
      <c r="E848" s="208" t="s">
        <v>199</v>
      </c>
      <c r="F848" s="209">
        <v>16</v>
      </c>
      <c r="H848" s="32"/>
    </row>
    <row r="849" spans="2:8" s="1" customFormat="1" ht="16.9" customHeight="1">
      <c r="B849" s="32"/>
      <c r="C849" s="206" t="s">
        <v>1181</v>
      </c>
      <c r="D849" s="207" t="s">
        <v>2464</v>
      </c>
      <c r="E849" s="208" t="s">
        <v>199</v>
      </c>
      <c r="F849" s="209">
        <v>2</v>
      </c>
      <c r="H849" s="32"/>
    </row>
    <row r="850" spans="2:8" s="1" customFormat="1" ht="16.9" customHeight="1">
      <c r="B850" s="32"/>
      <c r="C850" s="206" t="s">
        <v>271</v>
      </c>
      <c r="D850" s="207" t="s">
        <v>2465</v>
      </c>
      <c r="E850" s="208" t="s">
        <v>172</v>
      </c>
      <c r="F850" s="209">
        <v>0.8</v>
      </c>
      <c r="H850" s="32"/>
    </row>
    <row r="851" spans="2:8" s="1" customFormat="1" ht="16.9" customHeight="1">
      <c r="B851" s="32"/>
      <c r="C851" s="206" t="s">
        <v>1294</v>
      </c>
      <c r="D851" s="207" t="s">
        <v>2466</v>
      </c>
      <c r="E851" s="208" t="s">
        <v>172</v>
      </c>
      <c r="F851" s="209">
        <v>0.6</v>
      </c>
      <c r="H851" s="32"/>
    </row>
    <row r="852" spans="2:8" s="1" customFormat="1" ht="16.9" customHeight="1">
      <c r="B852" s="32"/>
      <c r="C852" s="206" t="s">
        <v>1189</v>
      </c>
      <c r="D852" s="207" t="s">
        <v>2467</v>
      </c>
      <c r="E852" s="208" t="s">
        <v>172</v>
      </c>
      <c r="F852" s="209">
        <v>0.5</v>
      </c>
      <c r="H852" s="32"/>
    </row>
    <row r="853" spans="2:8" s="1" customFormat="1" ht="16.9" customHeight="1">
      <c r="B853" s="32"/>
      <c r="C853" s="206" t="s">
        <v>273</v>
      </c>
      <c r="D853" s="207" t="s">
        <v>274</v>
      </c>
      <c r="E853" s="208" t="s">
        <v>172</v>
      </c>
      <c r="F853" s="209">
        <v>2.2</v>
      </c>
      <c r="H853" s="32"/>
    </row>
    <row r="854" spans="2:8" s="1" customFormat="1" ht="16.9" customHeight="1">
      <c r="B854" s="32"/>
      <c r="C854" s="206" t="s">
        <v>1192</v>
      </c>
      <c r="D854" s="207" t="s">
        <v>1193</v>
      </c>
      <c r="E854" s="208" t="s">
        <v>199</v>
      </c>
      <c r="F854" s="209">
        <v>8</v>
      </c>
      <c r="H854" s="32"/>
    </row>
    <row r="855" spans="2:8" s="1" customFormat="1" ht="16.9" customHeight="1">
      <c r="B855" s="32"/>
      <c r="C855" s="206" t="s">
        <v>2468</v>
      </c>
      <c r="D855" s="207" t="s">
        <v>2469</v>
      </c>
      <c r="E855" s="208" t="s">
        <v>172</v>
      </c>
      <c r="F855" s="209">
        <v>778.85</v>
      </c>
      <c r="H855" s="32"/>
    </row>
    <row r="856" spans="2:8" s="1" customFormat="1" ht="16.9" customHeight="1">
      <c r="B856" s="32"/>
      <c r="C856" s="206" t="s">
        <v>2470</v>
      </c>
      <c r="D856" s="207" t="s">
        <v>2471</v>
      </c>
      <c r="E856" s="208" t="s">
        <v>172</v>
      </c>
      <c r="F856" s="209">
        <v>2.5</v>
      </c>
      <c r="H856" s="32"/>
    </row>
    <row r="857" spans="2:8" s="1" customFormat="1" ht="16.9" customHeight="1">
      <c r="B857" s="32"/>
      <c r="C857" s="206" t="s">
        <v>2423</v>
      </c>
      <c r="D857" s="207" t="s">
        <v>2424</v>
      </c>
      <c r="E857" s="208" t="s">
        <v>172</v>
      </c>
      <c r="F857" s="209">
        <v>0.5</v>
      </c>
      <c r="H857" s="32"/>
    </row>
    <row r="858" spans="2:8" s="1" customFormat="1" ht="26.45" customHeight="1">
      <c r="B858" s="32"/>
      <c r="C858" s="205" t="s">
        <v>2472</v>
      </c>
      <c r="D858" s="205" t="s">
        <v>93</v>
      </c>
      <c r="H858" s="32"/>
    </row>
    <row r="859" spans="2:8" s="1" customFormat="1" ht="16.9" customHeight="1">
      <c r="B859" s="32"/>
      <c r="C859" s="206" t="s">
        <v>995</v>
      </c>
      <c r="D859" s="207" t="s">
        <v>996</v>
      </c>
      <c r="E859" s="208" t="s">
        <v>154</v>
      </c>
      <c r="F859" s="209">
        <v>87.6</v>
      </c>
      <c r="H859" s="32"/>
    </row>
    <row r="860" spans="2:8" s="1" customFormat="1" ht="16.9" customHeight="1">
      <c r="B860" s="32"/>
      <c r="C860" s="210" t="s">
        <v>1</v>
      </c>
      <c r="D860" s="210" t="s">
        <v>1210</v>
      </c>
      <c r="E860" s="17" t="s">
        <v>1</v>
      </c>
      <c r="F860" s="211">
        <v>0</v>
      </c>
      <c r="H860" s="32"/>
    </row>
    <row r="861" spans="2:8" s="1" customFormat="1" ht="16.9" customHeight="1">
      <c r="B861" s="32"/>
      <c r="C861" s="210" t="s">
        <v>1</v>
      </c>
      <c r="D861" s="210" t="s">
        <v>1254</v>
      </c>
      <c r="E861" s="17" t="s">
        <v>1</v>
      </c>
      <c r="F861" s="211">
        <v>66</v>
      </c>
      <c r="H861" s="32"/>
    </row>
    <row r="862" spans="2:8" s="1" customFormat="1" ht="16.9" customHeight="1">
      <c r="B862" s="32"/>
      <c r="C862" s="210" t="s">
        <v>1</v>
      </c>
      <c r="D862" s="210" t="s">
        <v>653</v>
      </c>
      <c r="E862" s="17" t="s">
        <v>1</v>
      </c>
      <c r="F862" s="211">
        <v>0</v>
      </c>
      <c r="H862" s="32"/>
    </row>
    <row r="863" spans="2:8" s="1" customFormat="1" ht="16.9" customHeight="1">
      <c r="B863" s="32"/>
      <c r="C863" s="210" t="s">
        <v>1</v>
      </c>
      <c r="D863" s="210" t="s">
        <v>1255</v>
      </c>
      <c r="E863" s="17" t="s">
        <v>1</v>
      </c>
      <c r="F863" s="211">
        <v>21.6</v>
      </c>
      <c r="H863" s="32"/>
    </row>
    <row r="864" spans="2:8" s="1" customFormat="1" ht="16.9" customHeight="1">
      <c r="B864" s="32"/>
      <c r="C864" s="210" t="s">
        <v>995</v>
      </c>
      <c r="D864" s="210" t="s">
        <v>333</v>
      </c>
      <c r="E864" s="17" t="s">
        <v>1</v>
      </c>
      <c r="F864" s="211">
        <v>87.6</v>
      </c>
      <c r="H864" s="32"/>
    </row>
    <row r="865" spans="2:8" s="1" customFormat="1" ht="16.9" customHeight="1">
      <c r="B865" s="32"/>
      <c r="C865" s="212" t="s">
        <v>2421</v>
      </c>
      <c r="H865" s="32"/>
    </row>
    <row r="866" spans="2:8" s="1" customFormat="1" ht="16.9" customHeight="1">
      <c r="B866" s="32"/>
      <c r="C866" s="210" t="s">
        <v>1251</v>
      </c>
      <c r="D866" s="210" t="s">
        <v>1252</v>
      </c>
      <c r="E866" s="17" t="s">
        <v>154</v>
      </c>
      <c r="F866" s="211">
        <v>87.6</v>
      </c>
      <c r="H866" s="32"/>
    </row>
    <row r="867" spans="2:8" s="1" customFormat="1" ht="16.9" customHeight="1">
      <c r="B867" s="32"/>
      <c r="C867" s="210" t="s">
        <v>1258</v>
      </c>
      <c r="D867" s="210" t="s">
        <v>1259</v>
      </c>
      <c r="E867" s="17" t="s">
        <v>107</v>
      </c>
      <c r="F867" s="211">
        <v>288.5</v>
      </c>
      <c r="H867" s="32"/>
    </row>
    <row r="868" spans="2:8" s="1" customFormat="1" ht="22.5">
      <c r="B868" s="32"/>
      <c r="C868" s="210" t="s">
        <v>1365</v>
      </c>
      <c r="D868" s="210" t="s">
        <v>1366</v>
      </c>
      <c r="E868" s="17" t="s">
        <v>154</v>
      </c>
      <c r="F868" s="211">
        <v>87.6</v>
      </c>
      <c r="H868" s="32"/>
    </row>
    <row r="869" spans="2:8" s="1" customFormat="1" ht="16.9" customHeight="1">
      <c r="B869" s="32"/>
      <c r="C869" s="210" t="s">
        <v>1368</v>
      </c>
      <c r="D869" s="210" t="s">
        <v>1369</v>
      </c>
      <c r="E869" s="17" t="s">
        <v>154</v>
      </c>
      <c r="F869" s="211">
        <v>351.6</v>
      </c>
      <c r="H869" s="32"/>
    </row>
    <row r="870" spans="2:8" s="1" customFormat="1" ht="16.9" customHeight="1">
      <c r="B870" s="32"/>
      <c r="C870" s="206" t="s">
        <v>105</v>
      </c>
      <c r="D870" s="207" t="s">
        <v>106</v>
      </c>
      <c r="E870" s="208" t="s">
        <v>107</v>
      </c>
      <c r="F870" s="209">
        <v>247.792</v>
      </c>
      <c r="H870" s="32"/>
    </row>
    <row r="871" spans="2:8" s="1" customFormat="1" ht="16.9" customHeight="1">
      <c r="B871" s="32"/>
      <c r="C871" s="210" t="s">
        <v>1</v>
      </c>
      <c r="D871" s="210" t="s">
        <v>1</v>
      </c>
      <c r="E871" s="17" t="s">
        <v>1</v>
      </c>
      <c r="F871" s="211">
        <v>0</v>
      </c>
      <c r="H871" s="32"/>
    </row>
    <row r="872" spans="2:8" s="1" customFormat="1" ht="16.9" customHeight="1">
      <c r="B872" s="32"/>
      <c r="C872" s="210" t="s">
        <v>1</v>
      </c>
      <c r="D872" s="210" t="s">
        <v>583</v>
      </c>
      <c r="E872" s="17" t="s">
        <v>1</v>
      </c>
      <c r="F872" s="211">
        <v>0</v>
      </c>
      <c r="H872" s="32"/>
    </row>
    <row r="873" spans="2:8" s="1" customFormat="1" ht="16.9" customHeight="1">
      <c r="B873" s="32"/>
      <c r="C873" s="210" t="s">
        <v>1</v>
      </c>
      <c r="D873" s="210" t="s">
        <v>1204</v>
      </c>
      <c r="E873" s="17" t="s">
        <v>1</v>
      </c>
      <c r="F873" s="211">
        <v>0</v>
      </c>
      <c r="H873" s="32"/>
    </row>
    <row r="874" spans="2:8" s="1" customFormat="1" ht="16.9" customHeight="1">
      <c r="B874" s="32"/>
      <c r="C874" s="210" t="s">
        <v>1</v>
      </c>
      <c r="D874" s="210" t="s">
        <v>1299</v>
      </c>
      <c r="E874" s="17" t="s">
        <v>1</v>
      </c>
      <c r="F874" s="211">
        <v>255.443</v>
      </c>
      <c r="H874" s="32"/>
    </row>
    <row r="875" spans="2:8" s="1" customFormat="1" ht="16.9" customHeight="1">
      <c r="B875" s="32"/>
      <c r="C875" s="210" t="s">
        <v>1</v>
      </c>
      <c r="D875" s="210" t="s">
        <v>1300</v>
      </c>
      <c r="E875" s="17" t="s">
        <v>1</v>
      </c>
      <c r="F875" s="211">
        <v>7.015</v>
      </c>
      <c r="H875" s="32"/>
    </row>
    <row r="876" spans="2:8" s="1" customFormat="1" ht="16.9" customHeight="1">
      <c r="B876" s="32"/>
      <c r="C876" s="210" t="s">
        <v>1</v>
      </c>
      <c r="D876" s="210" t="s">
        <v>481</v>
      </c>
      <c r="E876" s="17" t="s">
        <v>1</v>
      </c>
      <c r="F876" s="211">
        <v>0</v>
      </c>
      <c r="H876" s="32"/>
    </row>
    <row r="877" spans="2:8" s="1" customFormat="1" ht="16.9" customHeight="1">
      <c r="B877" s="32"/>
      <c r="C877" s="210" t="s">
        <v>1</v>
      </c>
      <c r="D877" s="210" t="s">
        <v>1301</v>
      </c>
      <c r="E877" s="17" t="s">
        <v>1</v>
      </c>
      <c r="F877" s="211">
        <v>-0.5</v>
      </c>
      <c r="H877" s="32"/>
    </row>
    <row r="878" spans="2:8" s="1" customFormat="1" ht="16.9" customHeight="1">
      <c r="B878" s="32"/>
      <c r="C878" s="210" t="s">
        <v>1</v>
      </c>
      <c r="D878" s="210" t="s">
        <v>1302</v>
      </c>
      <c r="E878" s="17" t="s">
        <v>1</v>
      </c>
      <c r="F878" s="211">
        <v>-14.166</v>
      </c>
      <c r="H878" s="32"/>
    </row>
    <row r="879" spans="2:8" s="1" customFormat="1" ht="16.9" customHeight="1">
      <c r="B879" s="32"/>
      <c r="C879" s="210" t="s">
        <v>105</v>
      </c>
      <c r="D879" s="210" t="s">
        <v>334</v>
      </c>
      <c r="E879" s="17" t="s">
        <v>1</v>
      </c>
      <c r="F879" s="211">
        <v>247.792</v>
      </c>
      <c r="H879" s="32"/>
    </row>
    <row r="880" spans="2:8" s="1" customFormat="1" ht="16.9" customHeight="1">
      <c r="B880" s="32"/>
      <c r="C880" s="212" t="s">
        <v>2421</v>
      </c>
      <c r="H880" s="32"/>
    </row>
    <row r="881" spans="2:8" s="1" customFormat="1" ht="22.5">
      <c r="B881" s="32"/>
      <c r="C881" s="210" t="s">
        <v>459</v>
      </c>
      <c r="D881" s="210" t="s">
        <v>460</v>
      </c>
      <c r="E881" s="17" t="s">
        <v>107</v>
      </c>
      <c r="F881" s="211">
        <v>111.506</v>
      </c>
      <c r="H881" s="32"/>
    </row>
    <row r="882" spans="2:8" s="1" customFormat="1" ht="16.9" customHeight="1">
      <c r="B882" s="32"/>
      <c r="C882" s="210" t="s">
        <v>453</v>
      </c>
      <c r="D882" s="210" t="s">
        <v>454</v>
      </c>
      <c r="E882" s="17" t="s">
        <v>107</v>
      </c>
      <c r="F882" s="211">
        <v>268.146</v>
      </c>
      <c r="H882" s="32"/>
    </row>
    <row r="883" spans="2:8" s="1" customFormat="1" ht="22.5">
      <c r="B883" s="32"/>
      <c r="C883" s="210" t="s">
        <v>488</v>
      </c>
      <c r="D883" s="210" t="s">
        <v>489</v>
      </c>
      <c r="E883" s="17" t="s">
        <v>107</v>
      </c>
      <c r="F883" s="211">
        <v>123.896</v>
      </c>
      <c r="H883" s="32"/>
    </row>
    <row r="884" spans="2:8" s="1" customFormat="1" ht="22.5">
      <c r="B884" s="32"/>
      <c r="C884" s="210" t="s">
        <v>493</v>
      </c>
      <c r="D884" s="210" t="s">
        <v>494</v>
      </c>
      <c r="E884" s="17" t="s">
        <v>107</v>
      </c>
      <c r="F884" s="211">
        <v>12.39</v>
      </c>
      <c r="H884" s="32"/>
    </row>
    <row r="885" spans="2:8" s="1" customFormat="1" ht="16.9" customHeight="1">
      <c r="B885" s="32"/>
      <c r="C885" s="210" t="s">
        <v>540</v>
      </c>
      <c r="D885" s="210" t="s">
        <v>541</v>
      </c>
      <c r="E885" s="17" t="s">
        <v>107</v>
      </c>
      <c r="F885" s="211">
        <v>824.792</v>
      </c>
      <c r="H885" s="32"/>
    </row>
    <row r="886" spans="2:8" s="1" customFormat="1" ht="16.9" customHeight="1">
      <c r="B886" s="32"/>
      <c r="C886" s="210" t="s">
        <v>580</v>
      </c>
      <c r="D886" s="210" t="s">
        <v>581</v>
      </c>
      <c r="E886" s="17" t="s">
        <v>107</v>
      </c>
      <c r="F886" s="211">
        <v>529.551</v>
      </c>
      <c r="H886" s="32"/>
    </row>
    <row r="887" spans="2:8" s="1" customFormat="1" ht="16.9" customHeight="1">
      <c r="B887" s="32"/>
      <c r="C887" s="206" t="s">
        <v>109</v>
      </c>
      <c r="D887" s="207" t="s">
        <v>110</v>
      </c>
      <c r="E887" s="208" t="s">
        <v>107</v>
      </c>
      <c r="F887" s="209">
        <v>111.506</v>
      </c>
      <c r="H887" s="32"/>
    </row>
    <row r="888" spans="2:8" s="1" customFormat="1" ht="16.9" customHeight="1">
      <c r="B888" s="32"/>
      <c r="C888" s="210" t="s">
        <v>1</v>
      </c>
      <c r="D888" s="210" t="s">
        <v>1</v>
      </c>
      <c r="E888" s="17" t="s">
        <v>1</v>
      </c>
      <c r="F888" s="211">
        <v>0</v>
      </c>
      <c r="H888" s="32"/>
    </row>
    <row r="889" spans="2:8" s="1" customFormat="1" ht="16.9" customHeight="1">
      <c r="B889" s="32"/>
      <c r="C889" s="210" t="s">
        <v>1</v>
      </c>
      <c r="D889" s="210" t="s">
        <v>485</v>
      </c>
      <c r="E889" s="17" t="s">
        <v>1</v>
      </c>
      <c r="F889" s="211">
        <v>0</v>
      </c>
      <c r="H889" s="32"/>
    </row>
    <row r="890" spans="2:8" s="1" customFormat="1" ht="16.9" customHeight="1">
      <c r="B890" s="32"/>
      <c r="C890" s="210" t="s">
        <v>1</v>
      </c>
      <c r="D890" s="210" t="s">
        <v>486</v>
      </c>
      <c r="E890" s="17" t="s">
        <v>1</v>
      </c>
      <c r="F890" s="211">
        <v>111.506</v>
      </c>
      <c r="H890" s="32"/>
    </row>
    <row r="891" spans="2:8" s="1" customFormat="1" ht="16.9" customHeight="1">
      <c r="B891" s="32"/>
      <c r="C891" s="210" t="s">
        <v>109</v>
      </c>
      <c r="D891" s="210" t="s">
        <v>333</v>
      </c>
      <c r="E891" s="17" t="s">
        <v>1</v>
      </c>
      <c r="F891" s="211">
        <v>111.506</v>
      </c>
      <c r="H891" s="32"/>
    </row>
    <row r="892" spans="2:8" s="1" customFormat="1" ht="16.9" customHeight="1">
      <c r="B892" s="32"/>
      <c r="C892" s="212" t="s">
        <v>2421</v>
      </c>
      <c r="H892" s="32"/>
    </row>
    <row r="893" spans="2:8" s="1" customFormat="1" ht="22.5">
      <c r="B893" s="32"/>
      <c r="C893" s="210" t="s">
        <v>459</v>
      </c>
      <c r="D893" s="210" t="s">
        <v>460</v>
      </c>
      <c r="E893" s="17" t="s">
        <v>107</v>
      </c>
      <c r="F893" s="211">
        <v>111.506</v>
      </c>
      <c r="H893" s="32"/>
    </row>
    <row r="894" spans="2:8" s="1" customFormat="1" ht="22.5">
      <c r="B894" s="32"/>
      <c r="C894" s="210" t="s">
        <v>1339</v>
      </c>
      <c r="D894" s="210" t="s">
        <v>1340</v>
      </c>
      <c r="E894" s="17" t="s">
        <v>107</v>
      </c>
      <c r="F894" s="211">
        <v>896.025</v>
      </c>
      <c r="H894" s="32"/>
    </row>
    <row r="895" spans="2:8" s="1" customFormat="1" ht="22.5">
      <c r="B895" s="32"/>
      <c r="C895" s="210" t="s">
        <v>611</v>
      </c>
      <c r="D895" s="210" t="s">
        <v>612</v>
      </c>
      <c r="E895" s="17" t="s">
        <v>107</v>
      </c>
      <c r="F895" s="211">
        <v>205.04</v>
      </c>
      <c r="H895" s="32"/>
    </row>
    <row r="896" spans="2:8" s="1" customFormat="1" ht="16.9" customHeight="1">
      <c r="B896" s="32"/>
      <c r="C896" s="206" t="s">
        <v>113</v>
      </c>
      <c r="D896" s="207" t="s">
        <v>114</v>
      </c>
      <c r="E896" s="208" t="s">
        <v>107</v>
      </c>
      <c r="F896" s="209">
        <v>123.896</v>
      </c>
      <c r="H896" s="32"/>
    </row>
    <row r="897" spans="2:8" s="1" customFormat="1" ht="16.9" customHeight="1">
      <c r="B897" s="32"/>
      <c r="C897" s="210" t="s">
        <v>1</v>
      </c>
      <c r="D897" s="210" t="s">
        <v>1303</v>
      </c>
      <c r="E897" s="17" t="s">
        <v>1</v>
      </c>
      <c r="F897" s="211">
        <v>0</v>
      </c>
      <c r="H897" s="32"/>
    </row>
    <row r="898" spans="2:8" s="1" customFormat="1" ht="16.9" customHeight="1">
      <c r="B898" s="32"/>
      <c r="C898" s="210" t="s">
        <v>1</v>
      </c>
      <c r="D898" s="210" t="s">
        <v>457</v>
      </c>
      <c r="E898" s="17" t="s">
        <v>1</v>
      </c>
      <c r="F898" s="211">
        <v>123.896</v>
      </c>
      <c r="H898" s="32"/>
    </row>
    <row r="899" spans="2:8" s="1" customFormat="1" ht="16.9" customHeight="1">
      <c r="B899" s="32"/>
      <c r="C899" s="210" t="s">
        <v>113</v>
      </c>
      <c r="D899" s="210" t="s">
        <v>334</v>
      </c>
      <c r="E899" s="17" t="s">
        <v>1</v>
      </c>
      <c r="F899" s="211">
        <v>123.896</v>
      </c>
      <c r="H899" s="32"/>
    </row>
    <row r="900" spans="2:8" s="1" customFormat="1" ht="16.9" customHeight="1">
      <c r="B900" s="32"/>
      <c r="C900" s="212" t="s">
        <v>2421</v>
      </c>
      <c r="H900" s="32"/>
    </row>
    <row r="901" spans="2:8" s="1" customFormat="1" ht="22.5">
      <c r="B901" s="32"/>
      <c r="C901" s="210" t="s">
        <v>488</v>
      </c>
      <c r="D901" s="210" t="s">
        <v>489</v>
      </c>
      <c r="E901" s="17" t="s">
        <v>107</v>
      </c>
      <c r="F901" s="211">
        <v>123.896</v>
      </c>
      <c r="H901" s="32"/>
    </row>
    <row r="902" spans="2:8" s="1" customFormat="1" ht="22.5">
      <c r="B902" s="32"/>
      <c r="C902" s="210" t="s">
        <v>1343</v>
      </c>
      <c r="D902" s="210" t="s">
        <v>1344</v>
      </c>
      <c r="E902" s="17" t="s">
        <v>107</v>
      </c>
      <c r="F902" s="211">
        <v>654.657</v>
      </c>
      <c r="H902" s="32"/>
    </row>
    <row r="903" spans="2:8" s="1" customFormat="1" ht="22.5">
      <c r="B903" s="32"/>
      <c r="C903" s="210" t="s">
        <v>623</v>
      </c>
      <c r="D903" s="210" t="s">
        <v>624</v>
      </c>
      <c r="E903" s="17" t="s">
        <v>107</v>
      </c>
      <c r="F903" s="211">
        <v>160.01</v>
      </c>
      <c r="H903" s="32"/>
    </row>
    <row r="904" spans="2:8" s="1" customFormat="1" ht="16.9" customHeight="1">
      <c r="B904" s="32"/>
      <c r="C904" s="206" t="s">
        <v>116</v>
      </c>
      <c r="D904" s="207" t="s">
        <v>117</v>
      </c>
      <c r="E904" s="208" t="s">
        <v>107</v>
      </c>
      <c r="F904" s="209">
        <v>12.39</v>
      </c>
      <c r="H904" s="32"/>
    </row>
    <row r="905" spans="2:8" s="1" customFormat="1" ht="16.9" customHeight="1">
      <c r="B905" s="32"/>
      <c r="C905" s="210" t="s">
        <v>1</v>
      </c>
      <c r="D905" s="210" t="s">
        <v>1304</v>
      </c>
      <c r="E905" s="17" t="s">
        <v>1</v>
      </c>
      <c r="F905" s="211">
        <v>0</v>
      </c>
      <c r="H905" s="32"/>
    </row>
    <row r="906" spans="2:8" s="1" customFormat="1" ht="16.9" customHeight="1">
      <c r="B906" s="32"/>
      <c r="C906" s="210" t="s">
        <v>1</v>
      </c>
      <c r="D906" s="210" t="s">
        <v>1305</v>
      </c>
      <c r="E906" s="17" t="s">
        <v>1</v>
      </c>
      <c r="F906" s="211">
        <v>12.39</v>
      </c>
      <c r="H906" s="32"/>
    </row>
    <row r="907" spans="2:8" s="1" customFormat="1" ht="16.9" customHeight="1">
      <c r="B907" s="32"/>
      <c r="C907" s="210" t="s">
        <v>116</v>
      </c>
      <c r="D907" s="210" t="s">
        <v>334</v>
      </c>
      <c r="E907" s="17" t="s">
        <v>1</v>
      </c>
      <c r="F907" s="211">
        <v>12.39</v>
      </c>
      <c r="H907" s="32"/>
    </row>
    <row r="908" spans="2:8" s="1" customFormat="1" ht="16.9" customHeight="1">
      <c r="B908" s="32"/>
      <c r="C908" s="212" t="s">
        <v>2421</v>
      </c>
      <c r="H908" s="32"/>
    </row>
    <row r="909" spans="2:8" s="1" customFormat="1" ht="22.5">
      <c r="B909" s="32"/>
      <c r="C909" s="210" t="s">
        <v>493</v>
      </c>
      <c r="D909" s="210" t="s">
        <v>494</v>
      </c>
      <c r="E909" s="17" t="s">
        <v>107</v>
      </c>
      <c r="F909" s="211">
        <v>12.39</v>
      </c>
      <c r="H909" s="32"/>
    </row>
    <row r="910" spans="2:8" s="1" customFormat="1" ht="22.5">
      <c r="B910" s="32"/>
      <c r="C910" s="210" t="s">
        <v>1343</v>
      </c>
      <c r="D910" s="210" t="s">
        <v>1344</v>
      </c>
      <c r="E910" s="17" t="s">
        <v>107</v>
      </c>
      <c r="F910" s="211">
        <v>654.657</v>
      </c>
      <c r="H910" s="32"/>
    </row>
    <row r="911" spans="2:8" s="1" customFormat="1" ht="22.5">
      <c r="B911" s="32"/>
      <c r="C911" s="210" t="s">
        <v>623</v>
      </c>
      <c r="D911" s="210" t="s">
        <v>624</v>
      </c>
      <c r="E911" s="17" t="s">
        <v>107</v>
      </c>
      <c r="F911" s="211">
        <v>160.01</v>
      </c>
      <c r="H911" s="32"/>
    </row>
    <row r="912" spans="2:8" s="1" customFormat="1" ht="16.9" customHeight="1">
      <c r="B912" s="32"/>
      <c r="C912" s="206" t="s">
        <v>1002</v>
      </c>
      <c r="D912" s="207" t="s">
        <v>1003</v>
      </c>
      <c r="E912" s="208" t="s">
        <v>107</v>
      </c>
      <c r="F912" s="209">
        <v>577</v>
      </c>
      <c r="H912" s="32"/>
    </row>
    <row r="913" spans="2:8" s="1" customFormat="1" ht="16.9" customHeight="1">
      <c r="B913" s="32"/>
      <c r="C913" s="210" t="s">
        <v>1</v>
      </c>
      <c r="D913" s="210" t="s">
        <v>1</v>
      </c>
      <c r="E913" s="17" t="s">
        <v>1</v>
      </c>
      <c r="F913" s="211">
        <v>0</v>
      </c>
      <c r="H913" s="32"/>
    </row>
    <row r="914" spans="2:8" s="1" customFormat="1" ht="16.9" customHeight="1">
      <c r="B914" s="32"/>
      <c r="C914" s="210" t="s">
        <v>1</v>
      </c>
      <c r="D914" s="210" t="s">
        <v>1276</v>
      </c>
      <c r="E914" s="17" t="s">
        <v>1</v>
      </c>
      <c r="F914" s="211">
        <v>0</v>
      </c>
      <c r="H914" s="32"/>
    </row>
    <row r="915" spans="2:8" s="1" customFormat="1" ht="16.9" customHeight="1">
      <c r="B915" s="32"/>
      <c r="C915" s="210" t="s">
        <v>1</v>
      </c>
      <c r="D915" s="210" t="s">
        <v>1277</v>
      </c>
      <c r="E915" s="17" t="s">
        <v>1</v>
      </c>
      <c r="F915" s="211">
        <v>459.27</v>
      </c>
      <c r="H915" s="32"/>
    </row>
    <row r="916" spans="2:8" s="1" customFormat="1" ht="16.9" customHeight="1">
      <c r="B916" s="32"/>
      <c r="C916" s="210" t="s">
        <v>1</v>
      </c>
      <c r="D916" s="210" t="s">
        <v>1278</v>
      </c>
      <c r="E916" s="17" t="s">
        <v>1</v>
      </c>
      <c r="F916" s="211">
        <v>0</v>
      </c>
      <c r="H916" s="32"/>
    </row>
    <row r="917" spans="2:8" s="1" customFormat="1" ht="16.9" customHeight="1">
      <c r="B917" s="32"/>
      <c r="C917" s="210" t="s">
        <v>1</v>
      </c>
      <c r="D917" s="210" t="s">
        <v>1279</v>
      </c>
      <c r="E917" s="17" t="s">
        <v>1</v>
      </c>
      <c r="F917" s="211">
        <v>189.12</v>
      </c>
      <c r="H917" s="32"/>
    </row>
    <row r="918" spans="2:8" s="1" customFormat="1" ht="16.9" customHeight="1">
      <c r="B918" s="32"/>
      <c r="C918" s="210" t="s">
        <v>1</v>
      </c>
      <c r="D918" s="210" t="s">
        <v>1280</v>
      </c>
      <c r="E918" s="17" t="s">
        <v>1</v>
      </c>
      <c r="F918" s="211">
        <v>0</v>
      </c>
      <c r="H918" s="32"/>
    </row>
    <row r="919" spans="2:8" s="1" customFormat="1" ht="16.9" customHeight="1">
      <c r="B919" s="32"/>
      <c r="C919" s="210" t="s">
        <v>1</v>
      </c>
      <c r="D919" s="210" t="s">
        <v>1281</v>
      </c>
      <c r="E919" s="17" t="s">
        <v>1</v>
      </c>
      <c r="F919" s="211">
        <v>-6.6</v>
      </c>
      <c r="H919" s="32"/>
    </row>
    <row r="920" spans="2:8" s="1" customFormat="1" ht="16.9" customHeight="1">
      <c r="B920" s="32"/>
      <c r="C920" s="210" t="s">
        <v>1</v>
      </c>
      <c r="D920" s="210" t="s">
        <v>1282</v>
      </c>
      <c r="E920" s="17" t="s">
        <v>1</v>
      </c>
      <c r="F920" s="211">
        <v>0</v>
      </c>
      <c r="H920" s="32"/>
    </row>
    <row r="921" spans="2:8" s="1" customFormat="1" ht="16.9" customHeight="1">
      <c r="B921" s="32"/>
      <c r="C921" s="210" t="s">
        <v>1</v>
      </c>
      <c r="D921" s="210" t="s">
        <v>1283</v>
      </c>
      <c r="E921" s="17" t="s">
        <v>1</v>
      </c>
      <c r="F921" s="211">
        <v>-31.325</v>
      </c>
      <c r="H921" s="32"/>
    </row>
    <row r="922" spans="2:8" s="1" customFormat="1" ht="16.9" customHeight="1">
      <c r="B922" s="32"/>
      <c r="C922" s="210" t="s">
        <v>1</v>
      </c>
      <c r="D922" s="210" t="s">
        <v>1284</v>
      </c>
      <c r="E922" s="17" t="s">
        <v>1</v>
      </c>
      <c r="F922" s="211">
        <v>-1.625</v>
      </c>
      <c r="H922" s="32"/>
    </row>
    <row r="923" spans="2:8" s="1" customFormat="1" ht="16.9" customHeight="1">
      <c r="B923" s="32"/>
      <c r="C923" s="210" t="s">
        <v>1</v>
      </c>
      <c r="D923" s="210" t="s">
        <v>1285</v>
      </c>
      <c r="E923" s="17" t="s">
        <v>1</v>
      </c>
      <c r="F923" s="211">
        <v>-5.56</v>
      </c>
      <c r="H923" s="32"/>
    </row>
    <row r="924" spans="2:8" s="1" customFormat="1" ht="16.9" customHeight="1">
      <c r="B924" s="32"/>
      <c r="C924" s="210" t="s">
        <v>1</v>
      </c>
      <c r="D924" s="210" t="s">
        <v>1286</v>
      </c>
      <c r="E924" s="17" t="s">
        <v>1</v>
      </c>
      <c r="F924" s="211">
        <v>-26.28</v>
      </c>
      <c r="H924" s="32"/>
    </row>
    <row r="925" spans="2:8" s="1" customFormat="1" ht="16.9" customHeight="1">
      <c r="B925" s="32"/>
      <c r="C925" s="210" t="s">
        <v>1002</v>
      </c>
      <c r="D925" s="210" t="s">
        <v>334</v>
      </c>
      <c r="E925" s="17" t="s">
        <v>1</v>
      </c>
      <c r="F925" s="211">
        <v>577</v>
      </c>
      <c r="H925" s="32"/>
    </row>
    <row r="926" spans="2:8" s="1" customFormat="1" ht="16.9" customHeight="1">
      <c r="B926" s="32"/>
      <c r="C926" s="212" t="s">
        <v>2421</v>
      </c>
      <c r="H926" s="32"/>
    </row>
    <row r="927" spans="2:8" s="1" customFormat="1" ht="16.9" customHeight="1">
      <c r="B927" s="32"/>
      <c r="C927" s="210" t="s">
        <v>1258</v>
      </c>
      <c r="D927" s="210" t="s">
        <v>1259</v>
      </c>
      <c r="E927" s="17" t="s">
        <v>107</v>
      </c>
      <c r="F927" s="211">
        <v>288.5</v>
      </c>
      <c r="H927" s="32"/>
    </row>
    <row r="928" spans="2:8" s="1" customFormat="1" ht="16.9" customHeight="1">
      <c r="B928" s="32"/>
      <c r="C928" s="210" t="s">
        <v>453</v>
      </c>
      <c r="D928" s="210" t="s">
        <v>454</v>
      </c>
      <c r="E928" s="17" t="s">
        <v>107</v>
      </c>
      <c r="F928" s="211">
        <v>268.146</v>
      </c>
      <c r="H928" s="32"/>
    </row>
    <row r="929" spans="2:8" s="1" customFormat="1" ht="16.9" customHeight="1">
      <c r="B929" s="32"/>
      <c r="C929" s="210" t="s">
        <v>1289</v>
      </c>
      <c r="D929" s="210" t="s">
        <v>1290</v>
      </c>
      <c r="E929" s="17" t="s">
        <v>107</v>
      </c>
      <c r="F929" s="211">
        <v>288.5</v>
      </c>
      <c r="H929" s="32"/>
    </row>
    <row r="930" spans="2:8" s="1" customFormat="1" ht="16.9" customHeight="1">
      <c r="B930" s="32"/>
      <c r="C930" s="210" t="s">
        <v>540</v>
      </c>
      <c r="D930" s="210" t="s">
        <v>541</v>
      </c>
      <c r="E930" s="17" t="s">
        <v>107</v>
      </c>
      <c r="F930" s="211">
        <v>824.792</v>
      </c>
      <c r="H930" s="32"/>
    </row>
    <row r="931" spans="2:8" s="1" customFormat="1" ht="16.9" customHeight="1">
      <c r="B931" s="32"/>
      <c r="C931" s="210" t="s">
        <v>580</v>
      </c>
      <c r="D931" s="210" t="s">
        <v>581</v>
      </c>
      <c r="E931" s="17" t="s">
        <v>107</v>
      </c>
      <c r="F931" s="211">
        <v>529.551</v>
      </c>
      <c r="H931" s="32"/>
    </row>
    <row r="932" spans="2:8" s="1" customFormat="1" ht="16.9" customHeight="1">
      <c r="B932" s="32"/>
      <c r="C932" s="206" t="s">
        <v>1005</v>
      </c>
      <c r="D932" s="207" t="s">
        <v>1006</v>
      </c>
      <c r="E932" s="208" t="s">
        <v>107</v>
      </c>
      <c r="F932" s="209">
        <v>288.5</v>
      </c>
      <c r="H932" s="32"/>
    </row>
    <row r="933" spans="2:8" s="1" customFormat="1" ht="16.9" customHeight="1">
      <c r="B933" s="32"/>
      <c r="C933" s="210" t="s">
        <v>1</v>
      </c>
      <c r="D933" s="210" t="s">
        <v>1</v>
      </c>
      <c r="E933" s="17" t="s">
        <v>1</v>
      </c>
      <c r="F933" s="211">
        <v>0</v>
      </c>
      <c r="H933" s="32"/>
    </row>
    <row r="934" spans="2:8" s="1" customFormat="1" ht="16.9" customHeight="1">
      <c r="B934" s="32"/>
      <c r="C934" s="210" t="s">
        <v>1</v>
      </c>
      <c r="D934" s="210" t="s">
        <v>1287</v>
      </c>
      <c r="E934" s="17" t="s">
        <v>1</v>
      </c>
      <c r="F934" s="211">
        <v>0</v>
      </c>
      <c r="H934" s="32"/>
    </row>
    <row r="935" spans="2:8" s="1" customFormat="1" ht="16.9" customHeight="1">
      <c r="B935" s="32"/>
      <c r="C935" s="210" t="s">
        <v>1</v>
      </c>
      <c r="D935" s="210" t="s">
        <v>1288</v>
      </c>
      <c r="E935" s="17" t="s">
        <v>1</v>
      </c>
      <c r="F935" s="211">
        <v>288.5</v>
      </c>
      <c r="H935" s="32"/>
    </row>
    <row r="936" spans="2:8" s="1" customFormat="1" ht="16.9" customHeight="1">
      <c r="B936" s="32"/>
      <c r="C936" s="210" t="s">
        <v>1005</v>
      </c>
      <c r="D936" s="210" t="s">
        <v>333</v>
      </c>
      <c r="E936" s="17" t="s">
        <v>1</v>
      </c>
      <c r="F936" s="211">
        <v>288.5</v>
      </c>
      <c r="H936" s="32"/>
    </row>
    <row r="937" spans="2:8" s="1" customFormat="1" ht="16.9" customHeight="1">
      <c r="B937" s="32"/>
      <c r="C937" s="212" t="s">
        <v>2421</v>
      </c>
      <c r="H937" s="32"/>
    </row>
    <row r="938" spans="2:8" s="1" customFormat="1" ht="16.9" customHeight="1">
      <c r="B938" s="32"/>
      <c r="C938" s="210" t="s">
        <v>1258</v>
      </c>
      <c r="D938" s="210" t="s">
        <v>1259</v>
      </c>
      <c r="E938" s="17" t="s">
        <v>107</v>
      </c>
      <c r="F938" s="211">
        <v>288.5</v>
      </c>
      <c r="H938" s="32"/>
    </row>
    <row r="939" spans="2:8" s="1" customFormat="1" ht="22.5">
      <c r="B939" s="32"/>
      <c r="C939" s="210" t="s">
        <v>1339</v>
      </c>
      <c r="D939" s="210" t="s">
        <v>1340</v>
      </c>
      <c r="E939" s="17" t="s">
        <v>107</v>
      </c>
      <c r="F939" s="211">
        <v>896.025</v>
      </c>
      <c r="H939" s="32"/>
    </row>
    <row r="940" spans="2:8" s="1" customFormat="1" ht="22.5">
      <c r="B940" s="32"/>
      <c r="C940" s="210" t="s">
        <v>611</v>
      </c>
      <c r="D940" s="210" t="s">
        <v>612</v>
      </c>
      <c r="E940" s="17" t="s">
        <v>107</v>
      </c>
      <c r="F940" s="211">
        <v>205.04</v>
      </c>
      <c r="H940" s="32"/>
    </row>
    <row r="941" spans="2:8" s="1" customFormat="1" ht="16.9" customHeight="1">
      <c r="B941" s="32"/>
      <c r="C941" s="206" t="s">
        <v>1009</v>
      </c>
      <c r="D941" s="207" t="s">
        <v>1010</v>
      </c>
      <c r="E941" s="208" t="s">
        <v>107</v>
      </c>
      <c r="F941" s="209">
        <v>288.5</v>
      </c>
      <c r="H941" s="32"/>
    </row>
    <row r="942" spans="2:8" s="1" customFormat="1" ht="16.9" customHeight="1">
      <c r="B942" s="32"/>
      <c r="C942" s="210" t="s">
        <v>1</v>
      </c>
      <c r="D942" s="210" t="s">
        <v>491</v>
      </c>
      <c r="E942" s="17" t="s">
        <v>1</v>
      </c>
      <c r="F942" s="211">
        <v>0</v>
      </c>
      <c r="H942" s="32"/>
    </row>
    <row r="943" spans="2:8" s="1" customFormat="1" ht="16.9" customHeight="1">
      <c r="B943" s="32"/>
      <c r="C943" s="210" t="s">
        <v>1</v>
      </c>
      <c r="D943" s="210" t="s">
        <v>1288</v>
      </c>
      <c r="E943" s="17" t="s">
        <v>1</v>
      </c>
      <c r="F943" s="211">
        <v>288.5</v>
      </c>
      <c r="H943" s="32"/>
    </row>
    <row r="944" spans="2:8" s="1" customFormat="1" ht="16.9" customHeight="1">
      <c r="B944" s="32"/>
      <c r="C944" s="210" t="s">
        <v>1009</v>
      </c>
      <c r="D944" s="210" t="s">
        <v>334</v>
      </c>
      <c r="E944" s="17" t="s">
        <v>1</v>
      </c>
      <c r="F944" s="211">
        <v>288.5</v>
      </c>
      <c r="H944" s="32"/>
    </row>
    <row r="945" spans="2:8" s="1" customFormat="1" ht="16.9" customHeight="1">
      <c r="B945" s="32"/>
      <c r="C945" s="212" t="s">
        <v>2421</v>
      </c>
      <c r="H945" s="32"/>
    </row>
    <row r="946" spans="2:8" s="1" customFormat="1" ht="16.9" customHeight="1">
      <c r="B946" s="32"/>
      <c r="C946" s="210" t="s">
        <v>1289</v>
      </c>
      <c r="D946" s="210" t="s">
        <v>1290</v>
      </c>
      <c r="E946" s="17" t="s">
        <v>107</v>
      </c>
      <c r="F946" s="211">
        <v>288.5</v>
      </c>
      <c r="H946" s="32"/>
    </row>
    <row r="947" spans="2:8" s="1" customFormat="1" ht="22.5">
      <c r="B947" s="32"/>
      <c r="C947" s="210" t="s">
        <v>1343</v>
      </c>
      <c r="D947" s="210" t="s">
        <v>1344</v>
      </c>
      <c r="E947" s="17" t="s">
        <v>107</v>
      </c>
      <c r="F947" s="211">
        <v>654.657</v>
      </c>
      <c r="H947" s="32"/>
    </row>
    <row r="948" spans="2:8" s="1" customFormat="1" ht="22.5">
      <c r="B948" s="32"/>
      <c r="C948" s="210" t="s">
        <v>623</v>
      </c>
      <c r="D948" s="210" t="s">
        <v>624</v>
      </c>
      <c r="E948" s="17" t="s">
        <v>107</v>
      </c>
      <c r="F948" s="211">
        <v>160.01</v>
      </c>
      <c r="H948" s="32"/>
    </row>
    <row r="949" spans="2:8" s="1" customFormat="1" ht="16.9" customHeight="1">
      <c r="B949" s="32"/>
      <c r="C949" s="206" t="s">
        <v>121</v>
      </c>
      <c r="D949" s="207" t="s">
        <v>122</v>
      </c>
      <c r="E949" s="208" t="s">
        <v>107</v>
      </c>
      <c r="F949" s="209">
        <v>39.716</v>
      </c>
      <c r="H949" s="32"/>
    </row>
    <row r="950" spans="2:8" s="1" customFormat="1" ht="16.9" customHeight="1">
      <c r="B950" s="32"/>
      <c r="C950" s="210" t="s">
        <v>1</v>
      </c>
      <c r="D950" s="210" t="s">
        <v>1332</v>
      </c>
      <c r="E950" s="17" t="s">
        <v>1</v>
      </c>
      <c r="F950" s="211">
        <v>0</v>
      </c>
      <c r="H950" s="32"/>
    </row>
    <row r="951" spans="2:8" s="1" customFormat="1" ht="16.9" customHeight="1">
      <c r="B951" s="32"/>
      <c r="C951" s="210" t="s">
        <v>1</v>
      </c>
      <c r="D951" s="210" t="s">
        <v>1396</v>
      </c>
      <c r="E951" s="17" t="s">
        <v>1</v>
      </c>
      <c r="F951" s="211">
        <v>13.516</v>
      </c>
      <c r="H951" s="32"/>
    </row>
    <row r="952" spans="2:8" s="1" customFormat="1" ht="16.9" customHeight="1">
      <c r="B952" s="32"/>
      <c r="C952" s="210" t="s">
        <v>1</v>
      </c>
      <c r="D952" s="210" t="s">
        <v>1210</v>
      </c>
      <c r="E952" s="17" t="s">
        <v>1</v>
      </c>
      <c r="F952" s="211">
        <v>0</v>
      </c>
      <c r="H952" s="32"/>
    </row>
    <row r="953" spans="2:8" s="1" customFormat="1" ht="16.9" customHeight="1">
      <c r="B953" s="32"/>
      <c r="C953" s="210" t="s">
        <v>1</v>
      </c>
      <c r="D953" s="210" t="s">
        <v>1397</v>
      </c>
      <c r="E953" s="17" t="s">
        <v>1</v>
      </c>
      <c r="F953" s="211">
        <v>24.3</v>
      </c>
      <c r="H953" s="32"/>
    </row>
    <row r="954" spans="2:8" s="1" customFormat="1" ht="16.9" customHeight="1">
      <c r="B954" s="32"/>
      <c r="C954" s="210" t="s">
        <v>1</v>
      </c>
      <c r="D954" s="210" t="s">
        <v>569</v>
      </c>
      <c r="E954" s="17" t="s">
        <v>1</v>
      </c>
      <c r="F954" s="211">
        <v>0</v>
      </c>
      <c r="H954" s="32"/>
    </row>
    <row r="955" spans="2:8" s="1" customFormat="1" ht="16.9" customHeight="1">
      <c r="B955" s="32"/>
      <c r="C955" s="210" t="s">
        <v>1</v>
      </c>
      <c r="D955" s="210" t="s">
        <v>676</v>
      </c>
      <c r="E955" s="17" t="s">
        <v>1</v>
      </c>
      <c r="F955" s="211">
        <v>1.06</v>
      </c>
      <c r="H955" s="32"/>
    </row>
    <row r="956" spans="2:8" s="1" customFormat="1" ht="16.9" customHeight="1">
      <c r="B956" s="32"/>
      <c r="C956" s="210" t="s">
        <v>1</v>
      </c>
      <c r="D956" s="210" t="s">
        <v>1398</v>
      </c>
      <c r="E956" s="17" t="s">
        <v>1</v>
      </c>
      <c r="F956" s="211">
        <v>0.1</v>
      </c>
      <c r="H956" s="32"/>
    </row>
    <row r="957" spans="2:8" s="1" customFormat="1" ht="16.9" customHeight="1">
      <c r="B957" s="32"/>
      <c r="C957" s="210" t="s">
        <v>1</v>
      </c>
      <c r="D957" s="210" t="s">
        <v>677</v>
      </c>
      <c r="E957" s="17" t="s">
        <v>1</v>
      </c>
      <c r="F957" s="211">
        <v>0.05</v>
      </c>
      <c r="H957" s="32"/>
    </row>
    <row r="958" spans="2:8" s="1" customFormat="1" ht="16.9" customHeight="1">
      <c r="B958" s="32"/>
      <c r="C958" s="210" t="s">
        <v>1</v>
      </c>
      <c r="D958" s="210" t="s">
        <v>678</v>
      </c>
      <c r="E958" s="17" t="s">
        <v>1</v>
      </c>
      <c r="F958" s="211">
        <v>0.69</v>
      </c>
      <c r="H958" s="32"/>
    </row>
    <row r="959" spans="2:8" s="1" customFormat="1" ht="16.9" customHeight="1">
      <c r="B959" s="32"/>
      <c r="C959" s="210" t="s">
        <v>121</v>
      </c>
      <c r="D959" s="210" t="s">
        <v>334</v>
      </c>
      <c r="E959" s="17" t="s">
        <v>1</v>
      </c>
      <c r="F959" s="211">
        <v>39.716</v>
      </c>
      <c r="H959" s="32"/>
    </row>
    <row r="960" spans="2:8" s="1" customFormat="1" ht="16.9" customHeight="1">
      <c r="B960" s="32"/>
      <c r="C960" s="212" t="s">
        <v>2421</v>
      </c>
      <c r="H960" s="32"/>
    </row>
    <row r="961" spans="2:8" s="1" customFormat="1" ht="16.9" customHeight="1">
      <c r="B961" s="32"/>
      <c r="C961" s="210" t="s">
        <v>672</v>
      </c>
      <c r="D961" s="210" t="s">
        <v>673</v>
      </c>
      <c r="E961" s="17" t="s">
        <v>107</v>
      </c>
      <c r="F961" s="211">
        <v>39.716</v>
      </c>
      <c r="H961" s="32"/>
    </row>
    <row r="962" spans="2:8" s="1" customFormat="1" ht="22.5">
      <c r="B962" s="32"/>
      <c r="C962" s="210" t="s">
        <v>1339</v>
      </c>
      <c r="D962" s="210" t="s">
        <v>1340</v>
      </c>
      <c r="E962" s="17" t="s">
        <v>107</v>
      </c>
      <c r="F962" s="211">
        <v>896.025</v>
      </c>
      <c r="H962" s="32"/>
    </row>
    <row r="963" spans="2:8" s="1" customFormat="1" ht="16.9" customHeight="1">
      <c r="B963" s="32"/>
      <c r="C963" s="210" t="s">
        <v>546</v>
      </c>
      <c r="D963" s="210" t="s">
        <v>547</v>
      </c>
      <c r="E963" s="17" t="s">
        <v>107</v>
      </c>
      <c r="F963" s="211">
        <v>735.964</v>
      </c>
      <c r="H963" s="32"/>
    </row>
    <row r="964" spans="2:8" s="1" customFormat="1" ht="16.9" customHeight="1">
      <c r="B964" s="32"/>
      <c r="C964" s="210" t="s">
        <v>580</v>
      </c>
      <c r="D964" s="210" t="s">
        <v>581</v>
      </c>
      <c r="E964" s="17" t="s">
        <v>107</v>
      </c>
      <c r="F964" s="211">
        <v>529.551</v>
      </c>
      <c r="H964" s="32"/>
    </row>
    <row r="965" spans="2:8" s="1" customFormat="1" ht="16.9" customHeight="1">
      <c r="B965" s="32"/>
      <c r="C965" s="206" t="s">
        <v>129</v>
      </c>
      <c r="D965" s="207" t="s">
        <v>130</v>
      </c>
      <c r="E965" s="208" t="s">
        <v>107</v>
      </c>
      <c r="F965" s="209">
        <v>156.622</v>
      </c>
      <c r="H965" s="32"/>
    </row>
    <row r="966" spans="2:8" s="1" customFormat="1" ht="16.9" customHeight="1">
      <c r="B966" s="32"/>
      <c r="C966" s="210" t="s">
        <v>1</v>
      </c>
      <c r="D966" s="210" t="s">
        <v>1332</v>
      </c>
      <c r="E966" s="17" t="s">
        <v>1</v>
      </c>
      <c r="F966" s="211">
        <v>0</v>
      </c>
      <c r="H966" s="32"/>
    </row>
    <row r="967" spans="2:8" s="1" customFormat="1" ht="16.9" customHeight="1">
      <c r="B967" s="32"/>
      <c r="C967" s="210" t="s">
        <v>1</v>
      </c>
      <c r="D967" s="210" t="s">
        <v>1348</v>
      </c>
      <c r="E967" s="17" t="s">
        <v>1</v>
      </c>
      <c r="F967" s="211">
        <v>52.845</v>
      </c>
      <c r="H967" s="32"/>
    </row>
    <row r="968" spans="2:8" s="1" customFormat="1" ht="16.9" customHeight="1">
      <c r="B968" s="32"/>
      <c r="C968" s="210" t="s">
        <v>1</v>
      </c>
      <c r="D968" s="210" t="s">
        <v>1210</v>
      </c>
      <c r="E968" s="17" t="s">
        <v>1</v>
      </c>
      <c r="F968" s="211">
        <v>0</v>
      </c>
      <c r="H968" s="32"/>
    </row>
    <row r="969" spans="2:8" s="1" customFormat="1" ht="16.9" customHeight="1">
      <c r="B969" s="32"/>
      <c r="C969" s="210" t="s">
        <v>1</v>
      </c>
      <c r="D969" s="210" t="s">
        <v>1349</v>
      </c>
      <c r="E969" s="17" t="s">
        <v>1</v>
      </c>
      <c r="F969" s="211">
        <v>97.321</v>
      </c>
      <c r="H969" s="32"/>
    </row>
    <row r="970" spans="2:8" s="1" customFormat="1" ht="16.9" customHeight="1">
      <c r="B970" s="32"/>
      <c r="C970" s="210" t="s">
        <v>1</v>
      </c>
      <c r="D970" s="210" t="s">
        <v>1350</v>
      </c>
      <c r="E970" s="17" t="s">
        <v>1</v>
      </c>
      <c r="F970" s="211">
        <v>-1.8</v>
      </c>
      <c r="H970" s="32"/>
    </row>
    <row r="971" spans="2:8" s="1" customFormat="1" ht="16.9" customHeight="1">
      <c r="B971" s="32"/>
      <c r="C971" s="210" t="s">
        <v>1</v>
      </c>
      <c r="D971" s="210" t="s">
        <v>1351</v>
      </c>
      <c r="E971" s="17" t="s">
        <v>1</v>
      </c>
      <c r="F971" s="211">
        <v>0</v>
      </c>
      <c r="H971" s="32"/>
    </row>
    <row r="972" spans="2:8" s="1" customFormat="1" ht="16.9" customHeight="1">
      <c r="B972" s="32"/>
      <c r="C972" s="210" t="s">
        <v>1</v>
      </c>
      <c r="D972" s="210" t="s">
        <v>1352</v>
      </c>
      <c r="E972" s="17" t="s">
        <v>1</v>
      </c>
      <c r="F972" s="211">
        <v>1.031</v>
      </c>
      <c r="H972" s="32"/>
    </row>
    <row r="973" spans="2:8" s="1" customFormat="1" ht="16.9" customHeight="1">
      <c r="B973" s="32"/>
      <c r="C973" s="210" t="s">
        <v>1</v>
      </c>
      <c r="D973" s="210" t="s">
        <v>569</v>
      </c>
      <c r="E973" s="17" t="s">
        <v>1</v>
      </c>
      <c r="F973" s="211">
        <v>0</v>
      </c>
      <c r="H973" s="32"/>
    </row>
    <row r="974" spans="2:8" s="1" customFormat="1" ht="16.9" customHeight="1">
      <c r="B974" s="32"/>
      <c r="C974" s="210" t="s">
        <v>1</v>
      </c>
      <c r="D974" s="210" t="s">
        <v>570</v>
      </c>
      <c r="E974" s="17" t="s">
        <v>1</v>
      </c>
      <c r="F974" s="211">
        <v>4.136</v>
      </c>
      <c r="H974" s="32"/>
    </row>
    <row r="975" spans="2:8" s="1" customFormat="1" ht="16.9" customHeight="1">
      <c r="B975" s="32"/>
      <c r="C975" s="210" t="s">
        <v>1</v>
      </c>
      <c r="D975" s="210" t="s">
        <v>1353</v>
      </c>
      <c r="E975" s="17" t="s">
        <v>1</v>
      </c>
      <c r="F975" s="211">
        <v>0.432</v>
      </c>
      <c r="H975" s="32"/>
    </row>
    <row r="976" spans="2:8" s="1" customFormat="1" ht="16.9" customHeight="1">
      <c r="B976" s="32"/>
      <c r="C976" s="210" t="s">
        <v>1</v>
      </c>
      <c r="D976" s="210" t="s">
        <v>571</v>
      </c>
      <c r="E976" s="17" t="s">
        <v>1</v>
      </c>
      <c r="F976" s="211">
        <v>0.265</v>
      </c>
      <c r="H976" s="32"/>
    </row>
    <row r="977" spans="2:8" s="1" customFormat="1" ht="16.9" customHeight="1">
      <c r="B977" s="32"/>
      <c r="C977" s="210" t="s">
        <v>1</v>
      </c>
      <c r="D977" s="210" t="s">
        <v>572</v>
      </c>
      <c r="E977" s="17" t="s">
        <v>1</v>
      </c>
      <c r="F977" s="211">
        <v>2.392</v>
      </c>
      <c r="H977" s="32"/>
    </row>
    <row r="978" spans="2:8" s="1" customFormat="1" ht="16.9" customHeight="1">
      <c r="B978" s="32"/>
      <c r="C978" s="210" t="s">
        <v>129</v>
      </c>
      <c r="D978" s="210" t="s">
        <v>334</v>
      </c>
      <c r="E978" s="17" t="s">
        <v>1</v>
      </c>
      <c r="F978" s="211">
        <v>156.622</v>
      </c>
      <c r="H978" s="32"/>
    </row>
    <row r="979" spans="2:8" s="1" customFormat="1" ht="16.9" customHeight="1">
      <c r="B979" s="32"/>
      <c r="C979" s="212" t="s">
        <v>2421</v>
      </c>
      <c r="H979" s="32"/>
    </row>
    <row r="980" spans="2:8" s="1" customFormat="1" ht="16.9" customHeight="1">
      <c r="B980" s="32"/>
      <c r="C980" s="210" t="s">
        <v>561</v>
      </c>
      <c r="D980" s="210" t="s">
        <v>562</v>
      </c>
      <c r="E980" s="17" t="s">
        <v>107</v>
      </c>
      <c r="F980" s="211">
        <v>156.622</v>
      </c>
      <c r="H980" s="32"/>
    </row>
    <row r="981" spans="2:8" s="1" customFormat="1" ht="22.5">
      <c r="B981" s="32"/>
      <c r="C981" s="210" t="s">
        <v>1339</v>
      </c>
      <c r="D981" s="210" t="s">
        <v>1340</v>
      </c>
      <c r="E981" s="17" t="s">
        <v>107</v>
      </c>
      <c r="F981" s="211">
        <v>896.025</v>
      </c>
      <c r="H981" s="32"/>
    </row>
    <row r="982" spans="2:8" s="1" customFormat="1" ht="16.9" customHeight="1">
      <c r="B982" s="32"/>
      <c r="C982" s="210" t="s">
        <v>546</v>
      </c>
      <c r="D982" s="210" t="s">
        <v>547</v>
      </c>
      <c r="E982" s="17" t="s">
        <v>107</v>
      </c>
      <c r="F982" s="211">
        <v>735.964</v>
      </c>
      <c r="H982" s="32"/>
    </row>
    <row r="983" spans="2:8" s="1" customFormat="1" ht="16.9" customHeight="1">
      <c r="B983" s="32"/>
      <c r="C983" s="210" t="s">
        <v>580</v>
      </c>
      <c r="D983" s="210" t="s">
        <v>581</v>
      </c>
      <c r="E983" s="17" t="s">
        <v>107</v>
      </c>
      <c r="F983" s="211">
        <v>529.551</v>
      </c>
      <c r="H983" s="32"/>
    </row>
    <row r="984" spans="2:8" s="1" customFormat="1" ht="16.9" customHeight="1">
      <c r="B984" s="32"/>
      <c r="C984" s="210" t="s">
        <v>575</v>
      </c>
      <c r="D984" s="210" t="s">
        <v>576</v>
      </c>
      <c r="E984" s="17" t="s">
        <v>236</v>
      </c>
      <c r="F984" s="211">
        <v>297.582</v>
      </c>
      <c r="H984" s="32"/>
    </row>
    <row r="985" spans="2:8" s="1" customFormat="1" ht="16.9" customHeight="1">
      <c r="B985" s="32"/>
      <c r="C985" s="206" t="s">
        <v>132</v>
      </c>
      <c r="D985" s="207" t="s">
        <v>133</v>
      </c>
      <c r="E985" s="208" t="s">
        <v>107</v>
      </c>
      <c r="F985" s="209">
        <v>529.551</v>
      </c>
      <c r="H985" s="32"/>
    </row>
    <row r="986" spans="2:8" s="1" customFormat="1" ht="16.9" customHeight="1">
      <c r="B986" s="32"/>
      <c r="C986" s="210" t="s">
        <v>1</v>
      </c>
      <c r="D986" s="210" t="s">
        <v>583</v>
      </c>
      <c r="E986" s="17" t="s">
        <v>1</v>
      </c>
      <c r="F986" s="211">
        <v>0</v>
      </c>
      <c r="H986" s="32"/>
    </row>
    <row r="987" spans="2:8" s="1" customFormat="1" ht="16.9" customHeight="1">
      <c r="B987" s="32"/>
      <c r="C987" s="210" t="s">
        <v>1</v>
      </c>
      <c r="D987" s="210" t="s">
        <v>1347</v>
      </c>
      <c r="E987" s="17" t="s">
        <v>1</v>
      </c>
      <c r="F987" s="211">
        <v>824.792</v>
      </c>
      <c r="H987" s="32"/>
    </row>
    <row r="988" spans="2:8" s="1" customFormat="1" ht="16.9" customHeight="1">
      <c r="B988" s="32"/>
      <c r="C988" s="210" t="s">
        <v>1</v>
      </c>
      <c r="D988" s="210" t="s">
        <v>584</v>
      </c>
      <c r="E988" s="17" t="s">
        <v>1</v>
      </c>
      <c r="F988" s="211">
        <v>0</v>
      </c>
      <c r="H988" s="32"/>
    </row>
    <row r="989" spans="2:8" s="1" customFormat="1" ht="16.9" customHeight="1">
      <c r="B989" s="32"/>
      <c r="C989" s="210" t="s">
        <v>1</v>
      </c>
      <c r="D989" s="210" t="s">
        <v>1354</v>
      </c>
      <c r="E989" s="17" t="s">
        <v>1</v>
      </c>
      <c r="F989" s="211">
        <v>-39.716</v>
      </c>
      <c r="H989" s="32"/>
    </row>
    <row r="990" spans="2:8" s="1" customFormat="1" ht="16.9" customHeight="1">
      <c r="B990" s="32"/>
      <c r="C990" s="210" t="s">
        <v>1</v>
      </c>
      <c r="D990" s="210" t="s">
        <v>588</v>
      </c>
      <c r="E990" s="17" t="s">
        <v>1</v>
      </c>
      <c r="F990" s="211">
        <v>0</v>
      </c>
      <c r="H990" s="32"/>
    </row>
    <row r="991" spans="2:8" s="1" customFormat="1" ht="16.9" customHeight="1">
      <c r="B991" s="32"/>
      <c r="C991" s="210" t="s">
        <v>1</v>
      </c>
      <c r="D991" s="210" t="s">
        <v>1355</v>
      </c>
      <c r="E991" s="17" t="s">
        <v>1</v>
      </c>
      <c r="F991" s="211">
        <v>-4.59</v>
      </c>
      <c r="H991" s="32"/>
    </row>
    <row r="992" spans="2:8" s="1" customFormat="1" ht="16.9" customHeight="1">
      <c r="B992" s="32"/>
      <c r="C992" s="210" t="s">
        <v>1</v>
      </c>
      <c r="D992" s="210" t="s">
        <v>590</v>
      </c>
      <c r="E992" s="17" t="s">
        <v>1</v>
      </c>
      <c r="F992" s="211">
        <v>0</v>
      </c>
      <c r="H992" s="32"/>
    </row>
    <row r="993" spans="2:8" s="1" customFormat="1" ht="16.9" customHeight="1">
      <c r="B993" s="32"/>
      <c r="C993" s="210" t="s">
        <v>1</v>
      </c>
      <c r="D993" s="210" t="s">
        <v>591</v>
      </c>
      <c r="E993" s="17" t="s">
        <v>1</v>
      </c>
      <c r="F993" s="211">
        <v>-156.622</v>
      </c>
      <c r="H993" s="32"/>
    </row>
    <row r="994" spans="2:8" s="1" customFormat="1" ht="16.9" customHeight="1">
      <c r="B994" s="32"/>
      <c r="C994" s="210" t="s">
        <v>1</v>
      </c>
      <c r="D994" s="210" t="s">
        <v>592</v>
      </c>
      <c r="E994" s="17" t="s">
        <v>1</v>
      </c>
      <c r="F994" s="211">
        <v>0</v>
      </c>
      <c r="H994" s="32"/>
    </row>
    <row r="995" spans="2:8" s="1" customFormat="1" ht="16.9" customHeight="1">
      <c r="B995" s="32"/>
      <c r="C995" s="210" t="s">
        <v>1</v>
      </c>
      <c r="D995" s="210" t="s">
        <v>1356</v>
      </c>
      <c r="E995" s="17" t="s">
        <v>1</v>
      </c>
      <c r="F995" s="211">
        <v>-2.569</v>
      </c>
      <c r="H995" s="32"/>
    </row>
    <row r="996" spans="2:8" s="1" customFormat="1" ht="16.9" customHeight="1">
      <c r="B996" s="32"/>
      <c r="C996" s="210" t="s">
        <v>1</v>
      </c>
      <c r="D996" s="210" t="s">
        <v>1357</v>
      </c>
      <c r="E996" s="17" t="s">
        <v>1</v>
      </c>
      <c r="F996" s="211">
        <v>-2.309</v>
      </c>
      <c r="H996" s="32"/>
    </row>
    <row r="997" spans="2:8" s="1" customFormat="1" ht="16.9" customHeight="1">
      <c r="B997" s="32"/>
      <c r="C997" s="210" t="s">
        <v>1</v>
      </c>
      <c r="D997" s="210" t="s">
        <v>595</v>
      </c>
      <c r="E997" s="17" t="s">
        <v>1</v>
      </c>
      <c r="F997" s="211">
        <v>0</v>
      </c>
      <c r="H997" s="32"/>
    </row>
    <row r="998" spans="2:8" s="1" customFormat="1" ht="16.9" customHeight="1">
      <c r="B998" s="32"/>
      <c r="C998" s="210" t="s">
        <v>1</v>
      </c>
      <c r="D998" s="210" t="s">
        <v>1358</v>
      </c>
      <c r="E998" s="17" t="s">
        <v>1</v>
      </c>
      <c r="F998" s="211">
        <v>-43.112</v>
      </c>
      <c r="H998" s="32"/>
    </row>
    <row r="999" spans="2:8" s="1" customFormat="1" ht="16.9" customHeight="1">
      <c r="B999" s="32"/>
      <c r="C999" s="210" t="s">
        <v>1</v>
      </c>
      <c r="D999" s="210" t="s">
        <v>1359</v>
      </c>
      <c r="E999" s="17" t="s">
        <v>1</v>
      </c>
      <c r="F999" s="211">
        <v>-11.11</v>
      </c>
      <c r="H999" s="32"/>
    </row>
    <row r="1000" spans="2:8" s="1" customFormat="1" ht="16.9" customHeight="1">
      <c r="B1000" s="32"/>
      <c r="C1000" s="210" t="s">
        <v>1</v>
      </c>
      <c r="D1000" s="210" t="s">
        <v>597</v>
      </c>
      <c r="E1000" s="17" t="s">
        <v>1</v>
      </c>
      <c r="F1000" s="211">
        <v>0</v>
      </c>
      <c r="H1000" s="32"/>
    </row>
    <row r="1001" spans="2:8" s="1" customFormat="1" ht="16.9" customHeight="1">
      <c r="B1001" s="32"/>
      <c r="C1001" s="210" t="s">
        <v>1</v>
      </c>
      <c r="D1001" s="210" t="s">
        <v>1360</v>
      </c>
      <c r="E1001" s="17" t="s">
        <v>1</v>
      </c>
      <c r="F1001" s="211">
        <v>-22.375</v>
      </c>
      <c r="H1001" s="32"/>
    </row>
    <row r="1002" spans="2:8" s="1" customFormat="1" ht="16.9" customHeight="1">
      <c r="B1002" s="32"/>
      <c r="C1002" s="210" t="s">
        <v>1</v>
      </c>
      <c r="D1002" s="210" t="s">
        <v>1361</v>
      </c>
      <c r="E1002" s="17" t="s">
        <v>1</v>
      </c>
      <c r="F1002" s="211">
        <v>-2.975</v>
      </c>
      <c r="H1002" s="32"/>
    </row>
    <row r="1003" spans="2:8" s="1" customFormat="1" ht="16.9" customHeight="1">
      <c r="B1003" s="32"/>
      <c r="C1003" s="210" t="s">
        <v>1</v>
      </c>
      <c r="D1003" s="210" t="s">
        <v>1362</v>
      </c>
      <c r="E1003" s="17" t="s">
        <v>1</v>
      </c>
      <c r="F1003" s="211">
        <v>-9.863</v>
      </c>
      <c r="H1003" s="32"/>
    </row>
    <row r="1004" spans="2:8" s="1" customFormat="1" ht="16.9" customHeight="1">
      <c r="B1004" s="32"/>
      <c r="C1004" s="210" t="s">
        <v>132</v>
      </c>
      <c r="D1004" s="210" t="s">
        <v>334</v>
      </c>
      <c r="E1004" s="17" t="s">
        <v>1</v>
      </c>
      <c r="F1004" s="211">
        <v>529.551</v>
      </c>
      <c r="H1004" s="32"/>
    </row>
    <row r="1005" spans="2:8" s="1" customFormat="1" ht="16.9" customHeight="1">
      <c r="B1005" s="32"/>
      <c r="C1005" s="212" t="s">
        <v>2421</v>
      </c>
      <c r="H1005" s="32"/>
    </row>
    <row r="1006" spans="2:8" s="1" customFormat="1" ht="16.9" customHeight="1">
      <c r="B1006" s="32"/>
      <c r="C1006" s="210" t="s">
        <v>580</v>
      </c>
      <c r="D1006" s="210" t="s">
        <v>581</v>
      </c>
      <c r="E1006" s="17" t="s">
        <v>107</v>
      </c>
      <c r="F1006" s="211">
        <v>529.551</v>
      </c>
      <c r="H1006" s="32"/>
    </row>
    <row r="1007" spans="2:8" s="1" customFormat="1" ht="22.5">
      <c r="B1007" s="32"/>
      <c r="C1007" s="210" t="s">
        <v>1339</v>
      </c>
      <c r="D1007" s="210" t="s">
        <v>1340</v>
      </c>
      <c r="E1007" s="17" t="s">
        <v>107</v>
      </c>
      <c r="F1007" s="211">
        <v>896.025</v>
      </c>
      <c r="H1007" s="32"/>
    </row>
    <row r="1008" spans="2:8" s="1" customFormat="1" ht="22.5">
      <c r="B1008" s="32"/>
      <c r="C1008" s="210" t="s">
        <v>1343</v>
      </c>
      <c r="D1008" s="210" t="s">
        <v>1344</v>
      </c>
      <c r="E1008" s="17" t="s">
        <v>107</v>
      </c>
      <c r="F1008" s="211">
        <v>654.657</v>
      </c>
      <c r="H1008" s="32"/>
    </row>
    <row r="1009" spans="2:8" s="1" customFormat="1" ht="22.5">
      <c r="B1009" s="32"/>
      <c r="C1009" s="210" t="s">
        <v>611</v>
      </c>
      <c r="D1009" s="210" t="s">
        <v>612</v>
      </c>
      <c r="E1009" s="17" t="s">
        <v>107</v>
      </c>
      <c r="F1009" s="211">
        <v>205.04</v>
      </c>
      <c r="H1009" s="32"/>
    </row>
    <row r="1010" spans="2:8" s="1" customFormat="1" ht="22.5">
      <c r="B1010" s="32"/>
      <c r="C1010" s="210" t="s">
        <v>623</v>
      </c>
      <c r="D1010" s="210" t="s">
        <v>624</v>
      </c>
      <c r="E1010" s="17" t="s">
        <v>107</v>
      </c>
      <c r="F1010" s="211">
        <v>160.01</v>
      </c>
      <c r="H1010" s="32"/>
    </row>
    <row r="1011" spans="2:8" s="1" customFormat="1" ht="16.9" customHeight="1">
      <c r="B1011" s="32"/>
      <c r="C1011" s="210" t="s">
        <v>546</v>
      </c>
      <c r="D1011" s="210" t="s">
        <v>547</v>
      </c>
      <c r="E1011" s="17" t="s">
        <v>107</v>
      </c>
      <c r="F1011" s="211">
        <v>735.964</v>
      </c>
      <c r="H1011" s="32"/>
    </row>
    <row r="1012" spans="2:8" s="1" customFormat="1" ht="16.9" customHeight="1">
      <c r="B1012" s="32"/>
      <c r="C1012" s="210" t="s">
        <v>554</v>
      </c>
      <c r="D1012" s="210" t="s">
        <v>555</v>
      </c>
      <c r="E1012" s="17" t="s">
        <v>107</v>
      </c>
      <c r="F1012" s="211">
        <v>424.786</v>
      </c>
      <c r="H1012" s="32"/>
    </row>
    <row r="1013" spans="2:8" s="1" customFormat="1" ht="16.9" customHeight="1">
      <c r="B1013" s="32"/>
      <c r="C1013" s="206" t="s">
        <v>135</v>
      </c>
      <c r="D1013" s="207" t="s">
        <v>136</v>
      </c>
      <c r="E1013" s="208" t="s">
        <v>107</v>
      </c>
      <c r="F1013" s="209">
        <v>60.222</v>
      </c>
      <c r="H1013" s="32"/>
    </row>
    <row r="1014" spans="2:8" s="1" customFormat="1" ht="16.9" customHeight="1">
      <c r="B1014" s="32"/>
      <c r="C1014" s="210" t="s">
        <v>1</v>
      </c>
      <c r="D1014" s="210" t="s">
        <v>604</v>
      </c>
      <c r="E1014" s="17" t="s">
        <v>1</v>
      </c>
      <c r="F1014" s="211">
        <v>0</v>
      </c>
      <c r="H1014" s="32"/>
    </row>
    <row r="1015" spans="2:8" s="1" customFormat="1" ht="16.9" customHeight="1">
      <c r="B1015" s="32"/>
      <c r="C1015" s="210" t="s">
        <v>1</v>
      </c>
      <c r="D1015" s="210" t="s">
        <v>1363</v>
      </c>
      <c r="E1015" s="17" t="s">
        <v>1</v>
      </c>
      <c r="F1015" s="211">
        <v>69.81</v>
      </c>
      <c r="H1015" s="32"/>
    </row>
    <row r="1016" spans="2:8" s="1" customFormat="1" ht="16.9" customHeight="1">
      <c r="B1016" s="32"/>
      <c r="C1016" s="210" t="s">
        <v>1</v>
      </c>
      <c r="D1016" s="210" t="s">
        <v>606</v>
      </c>
      <c r="E1016" s="17" t="s">
        <v>1</v>
      </c>
      <c r="F1016" s="211">
        <v>0</v>
      </c>
      <c r="H1016" s="32"/>
    </row>
    <row r="1017" spans="2:8" s="1" customFormat="1" ht="16.9" customHeight="1">
      <c r="B1017" s="32"/>
      <c r="C1017" s="210" t="s">
        <v>1</v>
      </c>
      <c r="D1017" s="210" t="s">
        <v>607</v>
      </c>
      <c r="E1017" s="17" t="s">
        <v>1</v>
      </c>
      <c r="F1017" s="211">
        <v>-9.588</v>
      </c>
      <c r="H1017" s="32"/>
    </row>
    <row r="1018" spans="2:8" s="1" customFormat="1" ht="16.9" customHeight="1">
      <c r="B1018" s="32"/>
      <c r="C1018" s="210" t="s">
        <v>135</v>
      </c>
      <c r="D1018" s="210" t="s">
        <v>334</v>
      </c>
      <c r="E1018" s="17" t="s">
        <v>1</v>
      </c>
      <c r="F1018" s="211">
        <v>60.222</v>
      </c>
      <c r="H1018" s="32"/>
    </row>
    <row r="1019" spans="2:8" s="1" customFormat="1" ht="16.9" customHeight="1">
      <c r="B1019" s="32"/>
      <c r="C1019" s="212" t="s">
        <v>2421</v>
      </c>
      <c r="H1019" s="32"/>
    </row>
    <row r="1020" spans="2:8" s="1" customFormat="1" ht="16.9" customHeight="1">
      <c r="B1020" s="32"/>
      <c r="C1020" s="210" t="s">
        <v>601</v>
      </c>
      <c r="D1020" s="210" t="s">
        <v>602</v>
      </c>
      <c r="E1020" s="17" t="s">
        <v>236</v>
      </c>
      <c r="F1020" s="211">
        <v>114.422</v>
      </c>
      <c r="H1020" s="32"/>
    </row>
    <row r="1021" spans="2:8" s="1" customFormat="1" ht="16.9" customHeight="1">
      <c r="B1021" s="32"/>
      <c r="C1021" s="206" t="s">
        <v>138</v>
      </c>
      <c r="D1021" s="207" t="s">
        <v>1017</v>
      </c>
      <c r="E1021" s="208" t="s">
        <v>107</v>
      </c>
      <c r="F1021" s="209">
        <v>-9.588</v>
      </c>
      <c r="H1021" s="32"/>
    </row>
    <row r="1022" spans="2:8" s="1" customFormat="1" ht="16.9" customHeight="1">
      <c r="B1022" s="32"/>
      <c r="C1022" s="210" t="s">
        <v>1</v>
      </c>
      <c r="D1022" s="210" t="s">
        <v>606</v>
      </c>
      <c r="E1022" s="17" t="s">
        <v>1</v>
      </c>
      <c r="F1022" s="211">
        <v>0</v>
      </c>
      <c r="H1022" s="32"/>
    </row>
    <row r="1023" spans="2:8" s="1" customFormat="1" ht="16.9" customHeight="1">
      <c r="B1023" s="32"/>
      <c r="C1023" s="210" t="s">
        <v>1</v>
      </c>
      <c r="D1023" s="210" t="s">
        <v>607</v>
      </c>
      <c r="E1023" s="17" t="s">
        <v>1</v>
      </c>
      <c r="F1023" s="211">
        <v>-9.588</v>
      </c>
      <c r="H1023" s="32"/>
    </row>
    <row r="1024" spans="2:8" s="1" customFormat="1" ht="16.9" customHeight="1">
      <c r="B1024" s="32"/>
      <c r="C1024" s="210" t="s">
        <v>138</v>
      </c>
      <c r="D1024" s="210" t="s">
        <v>333</v>
      </c>
      <c r="E1024" s="17" t="s">
        <v>1</v>
      </c>
      <c r="F1024" s="211">
        <v>-9.588</v>
      </c>
      <c r="H1024" s="32"/>
    </row>
    <row r="1025" spans="2:8" s="1" customFormat="1" ht="16.9" customHeight="1">
      <c r="B1025" s="32"/>
      <c r="C1025" s="212" t="s">
        <v>2421</v>
      </c>
      <c r="H1025" s="32"/>
    </row>
    <row r="1026" spans="2:8" s="1" customFormat="1" ht="16.9" customHeight="1">
      <c r="B1026" s="32"/>
      <c r="C1026" s="210" t="s">
        <v>601</v>
      </c>
      <c r="D1026" s="210" t="s">
        <v>602</v>
      </c>
      <c r="E1026" s="17" t="s">
        <v>236</v>
      </c>
      <c r="F1026" s="211">
        <v>114.422</v>
      </c>
      <c r="H1026" s="32"/>
    </row>
    <row r="1027" spans="2:8" s="1" customFormat="1" ht="16.9" customHeight="1">
      <c r="B1027" s="32"/>
      <c r="C1027" s="210" t="s">
        <v>939</v>
      </c>
      <c r="D1027" s="210" t="s">
        <v>940</v>
      </c>
      <c r="E1027" s="17" t="s">
        <v>236</v>
      </c>
      <c r="F1027" s="211">
        <v>163.615</v>
      </c>
      <c r="H1027" s="32"/>
    </row>
    <row r="1028" spans="2:8" s="1" customFormat="1" ht="16.9" customHeight="1">
      <c r="B1028" s="32"/>
      <c r="C1028" s="206" t="s">
        <v>141</v>
      </c>
      <c r="D1028" s="207" t="s">
        <v>142</v>
      </c>
      <c r="E1028" s="208" t="s">
        <v>107</v>
      </c>
      <c r="F1028" s="209">
        <v>69.81</v>
      </c>
      <c r="H1028" s="32"/>
    </row>
    <row r="1029" spans="2:8" s="1" customFormat="1" ht="16.9" customHeight="1">
      <c r="B1029" s="32"/>
      <c r="C1029" s="210" t="s">
        <v>1</v>
      </c>
      <c r="D1029" s="210" t="s">
        <v>604</v>
      </c>
      <c r="E1029" s="17" t="s">
        <v>1</v>
      </c>
      <c r="F1029" s="211">
        <v>0</v>
      </c>
      <c r="H1029" s="32"/>
    </row>
    <row r="1030" spans="2:8" s="1" customFormat="1" ht="16.9" customHeight="1">
      <c r="B1030" s="32"/>
      <c r="C1030" s="210" t="s">
        <v>1</v>
      </c>
      <c r="D1030" s="210" t="s">
        <v>1363</v>
      </c>
      <c r="E1030" s="17" t="s">
        <v>1</v>
      </c>
      <c r="F1030" s="211">
        <v>69.81</v>
      </c>
      <c r="H1030" s="32"/>
    </row>
    <row r="1031" spans="2:8" s="1" customFormat="1" ht="16.9" customHeight="1">
      <c r="B1031" s="32"/>
      <c r="C1031" s="210" t="s">
        <v>141</v>
      </c>
      <c r="D1031" s="210" t="s">
        <v>333</v>
      </c>
      <c r="E1031" s="17" t="s">
        <v>1</v>
      </c>
      <c r="F1031" s="211">
        <v>69.81</v>
      </c>
      <c r="H1031" s="32"/>
    </row>
    <row r="1032" spans="2:8" s="1" customFormat="1" ht="16.9" customHeight="1">
      <c r="B1032" s="32"/>
      <c r="C1032" s="212" t="s">
        <v>2421</v>
      </c>
      <c r="H1032" s="32"/>
    </row>
    <row r="1033" spans="2:8" s="1" customFormat="1" ht="16.9" customHeight="1">
      <c r="B1033" s="32"/>
      <c r="C1033" s="210" t="s">
        <v>601</v>
      </c>
      <c r="D1033" s="210" t="s">
        <v>602</v>
      </c>
      <c r="E1033" s="17" t="s">
        <v>236</v>
      </c>
      <c r="F1033" s="211">
        <v>114.422</v>
      </c>
      <c r="H1033" s="32"/>
    </row>
    <row r="1034" spans="2:8" s="1" customFormat="1" ht="22.5">
      <c r="B1034" s="32"/>
      <c r="C1034" s="210" t="s">
        <v>1339</v>
      </c>
      <c r="D1034" s="210" t="s">
        <v>1340</v>
      </c>
      <c r="E1034" s="17" t="s">
        <v>107</v>
      </c>
      <c r="F1034" s="211">
        <v>896.025</v>
      </c>
      <c r="H1034" s="32"/>
    </row>
    <row r="1035" spans="2:8" s="1" customFormat="1" ht="22.5">
      <c r="B1035" s="32"/>
      <c r="C1035" s="210" t="s">
        <v>1343</v>
      </c>
      <c r="D1035" s="210" t="s">
        <v>1344</v>
      </c>
      <c r="E1035" s="17" t="s">
        <v>107</v>
      </c>
      <c r="F1035" s="211">
        <v>654.657</v>
      </c>
      <c r="H1035" s="32"/>
    </row>
    <row r="1036" spans="2:8" s="1" customFormat="1" ht="22.5">
      <c r="B1036" s="32"/>
      <c r="C1036" s="210" t="s">
        <v>611</v>
      </c>
      <c r="D1036" s="210" t="s">
        <v>612</v>
      </c>
      <c r="E1036" s="17" t="s">
        <v>107</v>
      </c>
      <c r="F1036" s="211">
        <v>205.04</v>
      </c>
      <c r="H1036" s="32"/>
    </row>
    <row r="1037" spans="2:8" s="1" customFormat="1" ht="16.9" customHeight="1">
      <c r="B1037" s="32"/>
      <c r="C1037" s="210" t="s">
        <v>546</v>
      </c>
      <c r="D1037" s="210" t="s">
        <v>547</v>
      </c>
      <c r="E1037" s="17" t="s">
        <v>107</v>
      </c>
      <c r="F1037" s="211">
        <v>735.964</v>
      </c>
      <c r="H1037" s="32"/>
    </row>
    <row r="1038" spans="2:8" s="1" customFormat="1" ht="16.9" customHeight="1">
      <c r="B1038" s="32"/>
      <c r="C1038" s="206" t="s">
        <v>144</v>
      </c>
      <c r="D1038" s="207" t="s">
        <v>1020</v>
      </c>
      <c r="E1038" s="208" t="s">
        <v>107</v>
      </c>
      <c r="F1038" s="209">
        <v>205.04</v>
      </c>
      <c r="H1038" s="32"/>
    </row>
    <row r="1039" spans="2:8" s="1" customFormat="1" ht="16.9" customHeight="1">
      <c r="B1039" s="32"/>
      <c r="C1039" s="210" t="s">
        <v>1</v>
      </c>
      <c r="D1039" s="210" t="s">
        <v>583</v>
      </c>
      <c r="E1039" s="17" t="s">
        <v>1</v>
      </c>
      <c r="F1039" s="211">
        <v>0</v>
      </c>
      <c r="H1039" s="32"/>
    </row>
    <row r="1040" spans="2:8" s="1" customFormat="1" ht="16.9" customHeight="1">
      <c r="B1040" s="32"/>
      <c r="C1040" s="210" t="s">
        <v>1</v>
      </c>
      <c r="D1040" s="210" t="s">
        <v>1341</v>
      </c>
      <c r="E1040" s="17" t="s">
        <v>1</v>
      </c>
      <c r="F1040" s="211">
        <v>400.006</v>
      </c>
      <c r="H1040" s="32"/>
    </row>
    <row r="1041" spans="2:8" s="1" customFormat="1" ht="16.9" customHeight="1">
      <c r="B1041" s="32"/>
      <c r="C1041" s="210" t="s">
        <v>1</v>
      </c>
      <c r="D1041" s="210" t="s">
        <v>614</v>
      </c>
      <c r="E1041" s="17" t="s">
        <v>1</v>
      </c>
      <c r="F1041" s="211">
        <v>0</v>
      </c>
      <c r="H1041" s="32"/>
    </row>
    <row r="1042" spans="2:8" s="1" customFormat="1" ht="16.9" customHeight="1">
      <c r="B1042" s="32"/>
      <c r="C1042" s="210" t="s">
        <v>1</v>
      </c>
      <c r="D1042" s="210" t="s">
        <v>615</v>
      </c>
      <c r="E1042" s="17" t="s">
        <v>1</v>
      </c>
      <c r="F1042" s="211">
        <v>-264.776</v>
      </c>
      <c r="H1042" s="32"/>
    </row>
    <row r="1043" spans="2:8" s="1" customFormat="1" ht="16.9" customHeight="1">
      <c r="B1043" s="32"/>
      <c r="C1043" s="210" t="s">
        <v>1</v>
      </c>
      <c r="D1043" s="210" t="s">
        <v>616</v>
      </c>
      <c r="E1043" s="17" t="s">
        <v>1</v>
      </c>
      <c r="F1043" s="211">
        <v>0</v>
      </c>
      <c r="H1043" s="32"/>
    </row>
    <row r="1044" spans="2:8" s="1" customFormat="1" ht="16.9" customHeight="1">
      <c r="B1044" s="32"/>
      <c r="C1044" s="210" t="s">
        <v>1</v>
      </c>
      <c r="D1044" s="210" t="s">
        <v>141</v>
      </c>
      <c r="E1044" s="17" t="s">
        <v>1</v>
      </c>
      <c r="F1044" s="211">
        <v>69.81</v>
      </c>
      <c r="H1044" s="32"/>
    </row>
    <row r="1045" spans="2:8" s="1" customFormat="1" ht="16.9" customHeight="1">
      <c r="B1045" s="32"/>
      <c r="C1045" s="210" t="s">
        <v>144</v>
      </c>
      <c r="D1045" s="210" t="s">
        <v>334</v>
      </c>
      <c r="E1045" s="17" t="s">
        <v>1</v>
      </c>
      <c r="F1045" s="211">
        <v>205.04</v>
      </c>
      <c r="H1045" s="32"/>
    </row>
    <row r="1046" spans="2:8" s="1" customFormat="1" ht="16.9" customHeight="1">
      <c r="B1046" s="32"/>
      <c r="C1046" s="212" t="s">
        <v>2421</v>
      </c>
      <c r="H1046" s="32"/>
    </row>
    <row r="1047" spans="2:8" s="1" customFormat="1" ht="22.5">
      <c r="B1047" s="32"/>
      <c r="C1047" s="210" t="s">
        <v>611</v>
      </c>
      <c r="D1047" s="210" t="s">
        <v>612</v>
      </c>
      <c r="E1047" s="17" t="s">
        <v>107</v>
      </c>
      <c r="F1047" s="211">
        <v>205.04</v>
      </c>
      <c r="H1047" s="32"/>
    </row>
    <row r="1048" spans="2:8" s="1" customFormat="1" ht="22.5">
      <c r="B1048" s="32"/>
      <c r="C1048" s="210" t="s">
        <v>626</v>
      </c>
      <c r="D1048" s="210" t="s">
        <v>627</v>
      </c>
      <c r="E1048" s="17" t="s">
        <v>107</v>
      </c>
      <c r="F1048" s="211">
        <v>1025.2</v>
      </c>
      <c r="H1048" s="32"/>
    </row>
    <row r="1049" spans="2:8" s="1" customFormat="1" ht="16.9" customHeight="1">
      <c r="B1049" s="32"/>
      <c r="C1049" s="210" t="s">
        <v>546</v>
      </c>
      <c r="D1049" s="210" t="s">
        <v>547</v>
      </c>
      <c r="E1049" s="17" t="s">
        <v>107</v>
      </c>
      <c r="F1049" s="211">
        <v>735.964</v>
      </c>
      <c r="H1049" s="32"/>
    </row>
    <row r="1050" spans="2:8" s="1" customFormat="1" ht="22.5">
      <c r="B1050" s="32"/>
      <c r="C1050" s="210" t="s">
        <v>639</v>
      </c>
      <c r="D1050" s="210" t="s">
        <v>640</v>
      </c>
      <c r="E1050" s="17" t="s">
        <v>236</v>
      </c>
      <c r="F1050" s="211">
        <v>620.585</v>
      </c>
      <c r="H1050" s="32"/>
    </row>
    <row r="1051" spans="2:8" s="1" customFormat="1" ht="16.9" customHeight="1">
      <c r="B1051" s="32"/>
      <c r="C1051" s="206" t="s">
        <v>2430</v>
      </c>
      <c r="D1051" s="207" t="s">
        <v>136</v>
      </c>
      <c r="E1051" s="208" t="s">
        <v>107</v>
      </c>
      <c r="F1051" s="209">
        <v>0</v>
      </c>
      <c r="H1051" s="32"/>
    </row>
    <row r="1052" spans="2:8" s="1" customFormat="1" ht="16.9" customHeight="1">
      <c r="B1052" s="32"/>
      <c r="C1052" s="206" t="s">
        <v>2431</v>
      </c>
      <c r="D1052" s="207" t="s">
        <v>139</v>
      </c>
      <c r="E1052" s="208" t="s">
        <v>107</v>
      </c>
      <c r="F1052" s="209">
        <v>2.2</v>
      </c>
      <c r="H1052" s="32"/>
    </row>
    <row r="1053" spans="2:8" s="1" customFormat="1" ht="16.9" customHeight="1">
      <c r="B1053" s="32"/>
      <c r="C1053" s="206" t="s">
        <v>2432</v>
      </c>
      <c r="D1053" s="207" t="s">
        <v>142</v>
      </c>
      <c r="E1053" s="208" t="s">
        <v>107</v>
      </c>
      <c r="F1053" s="209">
        <v>2.2</v>
      </c>
      <c r="H1053" s="32"/>
    </row>
    <row r="1054" spans="2:8" s="1" customFormat="1" ht="16.9" customHeight="1">
      <c r="B1054" s="32"/>
      <c r="C1054" s="206" t="s">
        <v>147</v>
      </c>
      <c r="D1054" s="207" t="s">
        <v>1022</v>
      </c>
      <c r="E1054" s="208" t="s">
        <v>107</v>
      </c>
      <c r="F1054" s="209">
        <v>160.01</v>
      </c>
      <c r="H1054" s="32"/>
    </row>
    <row r="1055" spans="2:8" s="1" customFormat="1" ht="16.9" customHeight="1">
      <c r="B1055" s="32"/>
      <c r="C1055" s="210" t="s">
        <v>1</v>
      </c>
      <c r="D1055" s="210" t="s">
        <v>583</v>
      </c>
      <c r="E1055" s="17" t="s">
        <v>1</v>
      </c>
      <c r="F1055" s="211">
        <v>0</v>
      </c>
      <c r="H1055" s="32"/>
    </row>
    <row r="1056" spans="2:8" s="1" customFormat="1" ht="16.9" customHeight="1">
      <c r="B1056" s="32"/>
      <c r="C1056" s="210" t="s">
        <v>1</v>
      </c>
      <c r="D1056" s="210" t="s">
        <v>1346</v>
      </c>
      <c r="E1056" s="17" t="s">
        <v>1</v>
      </c>
      <c r="F1056" s="211">
        <v>412.396</v>
      </c>
      <c r="H1056" s="32"/>
    </row>
    <row r="1057" spans="2:8" s="1" customFormat="1" ht="16.9" customHeight="1">
      <c r="B1057" s="32"/>
      <c r="C1057" s="210" t="s">
        <v>1</v>
      </c>
      <c r="D1057" s="210" t="s">
        <v>116</v>
      </c>
      <c r="E1057" s="17" t="s">
        <v>1</v>
      </c>
      <c r="F1057" s="211">
        <v>12.39</v>
      </c>
      <c r="H1057" s="32"/>
    </row>
    <row r="1058" spans="2:8" s="1" customFormat="1" ht="16.9" customHeight="1">
      <c r="B1058" s="32"/>
      <c r="C1058" s="210" t="s">
        <v>1</v>
      </c>
      <c r="D1058" s="210" t="s">
        <v>614</v>
      </c>
      <c r="E1058" s="17" t="s">
        <v>1</v>
      </c>
      <c r="F1058" s="211">
        <v>0</v>
      </c>
      <c r="H1058" s="32"/>
    </row>
    <row r="1059" spans="2:8" s="1" customFormat="1" ht="16.9" customHeight="1">
      <c r="B1059" s="32"/>
      <c r="C1059" s="210" t="s">
        <v>1</v>
      </c>
      <c r="D1059" s="210" t="s">
        <v>615</v>
      </c>
      <c r="E1059" s="17" t="s">
        <v>1</v>
      </c>
      <c r="F1059" s="211">
        <v>-264.776</v>
      </c>
      <c r="H1059" s="32"/>
    </row>
    <row r="1060" spans="2:8" s="1" customFormat="1" ht="16.9" customHeight="1">
      <c r="B1060" s="32"/>
      <c r="C1060" s="210" t="s">
        <v>147</v>
      </c>
      <c r="D1060" s="210" t="s">
        <v>334</v>
      </c>
      <c r="E1060" s="17" t="s">
        <v>1</v>
      </c>
      <c r="F1060" s="211">
        <v>160.01</v>
      </c>
      <c r="H1060" s="32"/>
    </row>
    <row r="1061" spans="2:8" s="1" customFormat="1" ht="16.9" customHeight="1">
      <c r="B1061" s="32"/>
      <c r="C1061" s="212" t="s">
        <v>2421</v>
      </c>
      <c r="H1061" s="32"/>
    </row>
    <row r="1062" spans="2:8" s="1" customFormat="1" ht="22.5">
      <c r="B1062" s="32"/>
      <c r="C1062" s="210" t="s">
        <v>623</v>
      </c>
      <c r="D1062" s="210" t="s">
        <v>624</v>
      </c>
      <c r="E1062" s="17" t="s">
        <v>107</v>
      </c>
      <c r="F1062" s="211">
        <v>160.01</v>
      </c>
      <c r="H1062" s="32"/>
    </row>
    <row r="1063" spans="2:8" s="1" customFormat="1" ht="22.5">
      <c r="B1063" s="32"/>
      <c r="C1063" s="210" t="s">
        <v>626</v>
      </c>
      <c r="D1063" s="210" t="s">
        <v>627</v>
      </c>
      <c r="E1063" s="17" t="s">
        <v>107</v>
      </c>
      <c r="F1063" s="211">
        <v>800.05</v>
      </c>
      <c r="H1063" s="32"/>
    </row>
    <row r="1064" spans="2:8" s="1" customFormat="1" ht="16.9" customHeight="1">
      <c r="B1064" s="32"/>
      <c r="C1064" s="210" t="s">
        <v>554</v>
      </c>
      <c r="D1064" s="210" t="s">
        <v>555</v>
      </c>
      <c r="E1064" s="17" t="s">
        <v>107</v>
      </c>
      <c r="F1064" s="211">
        <v>424.786</v>
      </c>
      <c r="H1064" s="32"/>
    </row>
    <row r="1065" spans="2:8" s="1" customFormat="1" ht="22.5">
      <c r="B1065" s="32"/>
      <c r="C1065" s="210" t="s">
        <v>639</v>
      </c>
      <c r="D1065" s="210" t="s">
        <v>640</v>
      </c>
      <c r="E1065" s="17" t="s">
        <v>236</v>
      </c>
      <c r="F1065" s="211">
        <v>620.585</v>
      </c>
      <c r="H1065" s="32"/>
    </row>
    <row r="1066" spans="2:8" s="1" customFormat="1" ht="16.9" customHeight="1">
      <c r="B1066" s="32"/>
      <c r="C1066" s="206" t="s">
        <v>1024</v>
      </c>
      <c r="D1066" s="207" t="s">
        <v>1025</v>
      </c>
      <c r="E1066" s="208" t="s">
        <v>154</v>
      </c>
      <c r="F1066" s="209">
        <v>89.5</v>
      </c>
      <c r="H1066" s="32"/>
    </row>
    <row r="1067" spans="2:8" s="1" customFormat="1" ht="16.9" customHeight="1">
      <c r="B1067" s="32"/>
      <c r="C1067" s="210" t="s">
        <v>1</v>
      </c>
      <c r="D1067" s="210" t="s">
        <v>373</v>
      </c>
      <c r="E1067" s="17" t="s">
        <v>1</v>
      </c>
      <c r="F1067" s="211">
        <v>0</v>
      </c>
      <c r="H1067" s="32"/>
    </row>
    <row r="1068" spans="2:8" s="1" customFormat="1" ht="16.9" customHeight="1">
      <c r="B1068" s="32"/>
      <c r="C1068" s="210" t="s">
        <v>1</v>
      </c>
      <c r="D1068" s="210" t="s">
        <v>1210</v>
      </c>
      <c r="E1068" s="17" t="s">
        <v>1</v>
      </c>
      <c r="F1068" s="211">
        <v>0</v>
      </c>
      <c r="H1068" s="32"/>
    </row>
    <row r="1069" spans="2:8" s="1" customFormat="1" ht="16.9" customHeight="1">
      <c r="B1069" s="32"/>
      <c r="C1069" s="210" t="s">
        <v>1</v>
      </c>
      <c r="D1069" s="210" t="s">
        <v>1235</v>
      </c>
      <c r="E1069" s="17" t="s">
        <v>1</v>
      </c>
      <c r="F1069" s="211">
        <v>71.5</v>
      </c>
      <c r="H1069" s="32"/>
    </row>
    <row r="1070" spans="2:8" s="1" customFormat="1" ht="16.9" customHeight="1">
      <c r="B1070" s="32"/>
      <c r="C1070" s="210" t="s">
        <v>1</v>
      </c>
      <c r="D1070" s="210" t="s">
        <v>653</v>
      </c>
      <c r="E1070" s="17" t="s">
        <v>1</v>
      </c>
      <c r="F1070" s="211">
        <v>0</v>
      </c>
      <c r="H1070" s="32"/>
    </row>
    <row r="1071" spans="2:8" s="1" customFormat="1" ht="16.9" customHeight="1">
      <c r="B1071" s="32"/>
      <c r="C1071" s="210" t="s">
        <v>1</v>
      </c>
      <c r="D1071" s="210" t="s">
        <v>1236</v>
      </c>
      <c r="E1071" s="17" t="s">
        <v>1</v>
      </c>
      <c r="F1071" s="211">
        <v>18</v>
      </c>
      <c r="H1071" s="32"/>
    </row>
    <row r="1072" spans="2:8" s="1" customFormat="1" ht="16.9" customHeight="1">
      <c r="B1072" s="32"/>
      <c r="C1072" s="210" t="s">
        <v>1024</v>
      </c>
      <c r="D1072" s="210" t="s">
        <v>334</v>
      </c>
      <c r="E1072" s="17" t="s">
        <v>1</v>
      </c>
      <c r="F1072" s="211">
        <v>89.5</v>
      </c>
      <c r="H1072" s="32"/>
    </row>
    <row r="1073" spans="2:8" s="1" customFormat="1" ht="16.9" customHeight="1">
      <c r="B1073" s="32"/>
      <c r="C1073" s="212" t="s">
        <v>2421</v>
      </c>
      <c r="H1073" s="32"/>
    </row>
    <row r="1074" spans="2:8" s="1" customFormat="1" ht="16.9" customHeight="1">
      <c r="B1074" s="32"/>
      <c r="C1074" s="210" t="s">
        <v>370</v>
      </c>
      <c r="D1074" s="210" t="s">
        <v>371</v>
      </c>
      <c r="E1074" s="17" t="s">
        <v>154</v>
      </c>
      <c r="F1074" s="211">
        <v>89.5</v>
      </c>
      <c r="H1074" s="32"/>
    </row>
    <row r="1075" spans="2:8" s="1" customFormat="1" ht="16.9" customHeight="1">
      <c r="B1075" s="32"/>
      <c r="C1075" s="210" t="s">
        <v>341</v>
      </c>
      <c r="D1075" s="210" t="s">
        <v>342</v>
      </c>
      <c r="E1075" s="17" t="s">
        <v>154</v>
      </c>
      <c r="F1075" s="211">
        <v>249.5</v>
      </c>
      <c r="H1075" s="32"/>
    </row>
    <row r="1076" spans="2:8" s="1" customFormat="1" ht="22.5">
      <c r="B1076" s="32"/>
      <c r="C1076" s="210" t="s">
        <v>1213</v>
      </c>
      <c r="D1076" s="210" t="s">
        <v>1214</v>
      </c>
      <c r="E1076" s="17" t="s">
        <v>154</v>
      </c>
      <c r="F1076" s="211">
        <v>187.5</v>
      </c>
      <c r="H1076" s="32"/>
    </row>
    <row r="1077" spans="2:8" s="1" customFormat="1" ht="16.9" customHeight="1">
      <c r="B1077" s="32"/>
      <c r="C1077" s="210" t="s">
        <v>1258</v>
      </c>
      <c r="D1077" s="210" t="s">
        <v>1259</v>
      </c>
      <c r="E1077" s="17" t="s">
        <v>107</v>
      </c>
      <c r="F1077" s="211">
        <v>288.5</v>
      </c>
      <c r="H1077" s="32"/>
    </row>
    <row r="1078" spans="2:8" s="1" customFormat="1" ht="16.9" customHeight="1">
      <c r="B1078" s="32"/>
      <c r="C1078" s="210" t="s">
        <v>742</v>
      </c>
      <c r="D1078" s="210" t="s">
        <v>743</v>
      </c>
      <c r="E1078" s="17" t="s">
        <v>154</v>
      </c>
      <c r="F1078" s="211">
        <v>89.5</v>
      </c>
      <c r="H1078" s="32"/>
    </row>
    <row r="1079" spans="2:8" s="1" customFormat="1" ht="16.9" customHeight="1">
      <c r="B1079" s="32"/>
      <c r="C1079" s="210" t="s">
        <v>746</v>
      </c>
      <c r="D1079" s="210" t="s">
        <v>747</v>
      </c>
      <c r="E1079" s="17" t="s">
        <v>154</v>
      </c>
      <c r="F1079" s="211">
        <v>98</v>
      </c>
      <c r="H1079" s="32"/>
    </row>
    <row r="1080" spans="2:8" s="1" customFormat="1" ht="16.9" customHeight="1">
      <c r="B1080" s="32"/>
      <c r="C1080" s="210" t="s">
        <v>751</v>
      </c>
      <c r="D1080" s="210" t="s">
        <v>752</v>
      </c>
      <c r="E1080" s="17" t="s">
        <v>154</v>
      </c>
      <c r="F1080" s="211">
        <v>266.64</v>
      </c>
      <c r="H1080" s="32"/>
    </row>
    <row r="1081" spans="2:8" s="1" customFormat="1" ht="22.5">
      <c r="B1081" s="32"/>
      <c r="C1081" s="210" t="s">
        <v>765</v>
      </c>
      <c r="D1081" s="210" t="s">
        <v>766</v>
      </c>
      <c r="E1081" s="17" t="s">
        <v>154</v>
      </c>
      <c r="F1081" s="211">
        <v>266.64</v>
      </c>
      <c r="H1081" s="32"/>
    </row>
    <row r="1082" spans="2:8" s="1" customFormat="1" ht="16.9" customHeight="1">
      <c r="B1082" s="32"/>
      <c r="C1082" s="210" t="s">
        <v>757</v>
      </c>
      <c r="D1082" s="210" t="s">
        <v>758</v>
      </c>
      <c r="E1082" s="17" t="s">
        <v>154</v>
      </c>
      <c r="F1082" s="211">
        <v>89.5</v>
      </c>
      <c r="H1082" s="32"/>
    </row>
    <row r="1083" spans="2:8" s="1" customFormat="1" ht="16.9" customHeight="1">
      <c r="B1083" s="32"/>
      <c r="C1083" s="210" t="s">
        <v>963</v>
      </c>
      <c r="D1083" s="210" t="s">
        <v>964</v>
      </c>
      <c r="E1083" s="17" t="s">
        <v>236</v>
      </c>
      <c r="F1083" s="211">
        <v>128.682</v>
      </c>
      <c r="H1083" s="32"/>
    </row>
    <row r="1084" spans="2:8" s="1" customFormat="1" ht="16.9" customHeight="1">
      <c r="B1084" s="32"/>
      <c r="C1084" s="206" t="s">
        <v>1027</v>
      </c>
      <c r="D1084" s="207" t="s">
        <v>1028</v>
      </c>
      <c r="E1084" s="208" t="s">
        <v>154</v>
      </c>
      <c r="F1084" s="209">
        <v>160</v>
      </c>
      <c r="H1084" s="32"/>
    </row>
    <row r="1085" spans="2:8" s="1" customFormat="1" ht="16.9" customHeight="1">
      <c r="B1085" s="32"/>
      <c r="C1085" s="210" t="s">
        <v>1</v>
      </c>
      <c r="D1085" s="210" t="s">
        <v>1218</v>
      </c>
      <c r="E1085" s="17" t="s">
        <v>1</v>
      </c>
      <c r="F1085" s="211">
        <v>0</v>
      </c>
      <c r="H1085" s="32"/>
    </row>
    <row r="1086" spans="2:8" s="1" customFormat="1" ht="16.9" customHeight="1">
      <c r="B1086" s="32"/>
      <c r="C1086" s="210" t="s">
        <v>1</v>
      </c>
      <c r="D1086" s="210" t="s">
        <v>1210</v>
      </c>
      <c r="E1086" s="17" t="s">
        <v>1</v>
      </c>
      <c r="F1086" s="211">
        <v>0</v>
      </c>
      <c r="H1086" s="32"/>
    </row>
    <row r="1087" spans="2:8" s="1" customFormat="1" ht="16.9" customHeight="1">
      <c r="B1087" s="32"/>
      <c r="C1087" s="210" t="s">
        <v>1</v>
      </c>
      <c r="D1087" s="210" t="s">
        <v>1219</v>
      </c>
      <c r="E1087" s="17" t="s">
        <v>1</v>
      </c>
      <c r="F1087" s="211">
        <v>225.5</v>
      </c>
      <c r="H1087" s="32"/>
    </row>
    <row r="1088" spans="2:8" s="1" customFormat="1" ht="16.9" customHeight="1">
      <c r="B1088" s="32"/>
      <c r="C1088" s="210" t="s">
        <v>1</v>
      </c>
      <c r="D1088" s="210" t="s">
        <v>653</v>
      </c>
      <c r="E1088" s="17" t="s">
        <v>1</v>
      </c>
      <c r="F1088" s="211">
        <v>0</v>
      </c>
      <c r="H1088" s="32"/>
    </row>
    <row r="1089" spans="2:8" s="1" customFormat="1" ht="16.9" customHeight="1">
      <c r="B1089" s="32"/>
      <c r="C1089" s="210" t="s">
        <v>1</v>
      </c>
      <c r="D1089" s="210" t="s">
        <v>1220</v>
      </c>
      <c r="E1089" s="17" t="s">
        <v>1</v>
      </c>
      <c r="F1089" s="211">
        <v>24</v>
      </c>
      <c r="H1089" s="32"/>
    </row>
    <row r="1090" spans="2:8" s="1" customFormat="1" ht="16.9" customHeight="1">
      <c r="B1090" s="32"/>
      <c r="C1090" s="210" t="s">
        <v>1</v>
      </c>
      <c r="D1090" s="210" t="s">
        <v>1221</v>
      </c>
      <c r="E1090" s="17" t="s">
        <v>1</v>
      </c>
      <c r="F1090" s="211">
        <v>0</v>
      </c>
      <c r="H1090" s="32"/>
    </row>
    <row r="1091" spans="2:8" s="1" customFormat="1" ht="16.9" customHeight="1">
      <c r="B1091" s="32"/>
      <c r="C1091" s="210" t="s">
        <v>1</v>
      </c>
      <c r="D1091" s="210" t="s">
        <v>1222</v>
      </c>
      <c r="E1091" s="17" t="s">
        <v>1</v>
      </c>
      <c r="F1091" s="211">
        <v>-89.5</v>
      </c>
      <c r="H1091" s="32"/>
    </row>
    <row r="1092" spans="2:8" s="1" customFormat="1" ht="16.9" customHeight="1">
      <c r="B1092" s="32"/>
      <c r="C1092" s="210" t="s">
        <v>1027</v>
      </c>
      <c r="D1092" s="210" t="s">
        <v>333</v>
      </c>
      <c r="E1092" s="17" t="s">
        <v>1</v>
      </c>
      <c r="F1092" s="211">
        <v>160</v>
      </c>
      <c r="H1092" s="32"/>
    </row>
    <row r="1093" spans="2:8" s="1" customFormat="1" ht="16.9" customHeight="1">
      <c r="B1093" s="32"/>
      <c r="C1093" s="212" t="s">
        <v>2421</v>
      </c>
      <c r="H1093" s="32"/>
    </row>
    <row r="1094" spans="2:8" s="1" customFormat="1" ht="16.9" customHeight="1">
      <c r="B1094" s="32"/>
      <c r="C1094" s="210" t="s">
        <v>341</v>
      </c>
      <c r="D1094" s="210" t="s">
        <v>342</v>
      </c>
      <c r="E1094" s="17" t="s">
        <v>154</v>
      </c>
      <c r="F1094" s="211">
        <v>249.5</v>
      </c>
      <c r="H1094" s="32"/>
    </row>
    <row r="1095" spans="2:8" s="1" customFormat="1" ht="16.9" customHeight="1">
      <c r="B1095" s="32"/>
      <c r="C1095" s="210" t="s">
        <v>751</v>
      </c>
      <c r="D1095" s="210" t="s">
        <v>752</v>
      </c>
      <c r="E1095" s="17" t="s">
        <v>154</v>
      </c>
      <c r="F1095" s="211">
        <v>266.64</v>
      </c>
      <c r="H1095" s="32"/>
    </row>
    <row r="1096" spans="2:8" s="1" customFormat="1" ht="22.5">
      <c r="B1096" s="32"/>
      <c r="C1096" s="210" t="s">
        <v>765</v>
      </c>
      <c r="D1096" s="210" t="s">
        <v>766</v>
      </c>
      <c r="E1096" s="17" t="s">
        <v>154</v>
      </c>
      <c r="F1096" s="211">
        <v>266.64</v>
      </c>
      <c r="H1096" s="32"/>
    </row>
    <row r="1097" spans="2:8" s="1" customFormat="1" ht="16.9" customHeight="1">
      <c r="B1097" s="32"/>
      <c r="C1097" s="210" t="s">
        <v>963</v>
      </c>
      <c r="D1097" s="210" t="s">
        <v>964</v>
      </c>
      <c r="E1097" s="17" t="s">
        <v>236</v>
      </c>
      <c r="F1097" s="211">
        <v>128.682</v>
      </c>
      <c r="H1097" s="32"/>
    </row>
    <row r="1098" spans="2:8" s="1" customFormat="1" ht="16.9" customHeight="1">
      <c r="B1098" s="32"/>
      <c r="C1098" s="206" t="s">
        <v>1030</v>
      </c>
      <c r="D1098" s="207" t="s">
        <v>1031</v>
      </c>
      <c r="E1098" s="208" t="s">
        <v>154</v>
      </c>
      <c r="F1098" s="209">
        <v>6.5</v>
      </c>
      <c r="H1098" s="32"/>
    </row>
    <row r="1099" spans="2:8" s="1" customFormat="1" ht="16.9" customHeight="1">
      <c r="B1099" s="32"/>
      <c r="C1099" s="210" t="s">
        <v>1</v>
      </c>
      <c r="D1099" s="210" t="s">
        <v>356</v>
      </c>
      <c r="E1099" s="17" t="s">
        <v>1</v>
      </c>
      <c r="F1099" s="211">
        <v>0</v>
      </c>
      <c r="H1099" s="32"/>
    </row>
    <row r="1100" spans="2:8" s="1" customFormat="1" ht="16.9" customHeight="1">
      <c r="B1100" s="32"/>
      <c r="C1100" s="210" t="s">
        <v>1</v>
      </c>
      <c r="D1100" s="210" t="s">
        <v>1210</v>
      </c>
      <c r="E1100" s="17" t="s">
        <v>1</v>
      </c>
      <c r="F1100" s="211">
        <v>0</v>
      </c>
      <c r="H1100" s="32"/>
    </row>
    <row r="1101" spans="2:8" s="1" customFormat="1" ht="16.9" customHeight="1">
      <c r="B1101" s="32"/>
      <c r="C1101" s="210" t="s">
        <v>1</v>
      </c>
      <c r="D1101" s="210" t="s">
        <v>1225</v>
      </c>
      <c r="E1101" s="17" t="s">
        <v>1</v>
      </c>
      <c r="F1101" s="211">
        <v>6.5</v>
      </c>
      <c r="H1101" s="32"/>
    </row>
    <row r="1102" spans="2:8" s="1" customFormat="1" ht="16.9" customHeight="1">
      <c r="B1102" s="32"/>
      <c r="C1102" s="210" t="s">
        <v>1</v>
      </c>
      <c r="D1102" s="210" t="s">
        <v>653</v>
      </c>
      <c r="E1102" s="17" t="s">
        <v>1</v>
      </c>
      <c r="F1102" s="211">
        <v>0</v>
      </c>
      <c r="H1102" s="32"/>
    </row>
    <row r="1103" spans="2:8" s="1" customFormat="1" ht="16.9" customHeight="1">
      <c r="B1103" s="32"/>
      <c r="C1103" s="210" t="s">
        <v>1</v>
      </c>
      <c r="D1103" s="210" t="s">
        <v>1226</v>
      </c>
      <c r="E1103" s="17" t="s">
        <v>1</v>
      </c>
      <c r="F1103" s="211">
        <v>0</v>
      </c>
      <c r="H1103" s="32"/>
    </row>
    <row r="1104" spans="2:8" s="1" customFormat="1" ht="16.9" customHeight="1">
      <c r="B1104" s="32"/>
      <c r="C1104" s="210" t="s">
        <v>1030</v>
      </c>
      <c r="D1104" s="210" t="s">
        <v>333</v>
      </c>
      <c r="E1104" s="17" t="s">
        <v>1</v>
      </c>
      <c r="F1104" s="211">
        <v>6.5</v>
      </c>
      <c r="H1104" s="32"/>
    </row>
    <row r="1105" spans="2:8" s="1" customFormat="1" ht="16.9" customHeight="1">
      <c r="B1105" s="32"/>
      <c r="C1105" s="212" t="s">
        <v>2421</v>
      </c>
      <c r="H1105" s="32"/>
    </row>
    <row r="1106" spans="2:8" s="1" customFormat="1" ht="16.9" customHeight="1">
      <c r="B1106" s="32"/>
      <c r="C1106" s="210" t="s">
        <v>353</v>
      </c>
      <c r="D1106" s="210" t="s">
        <v>354</v>
      </c>
      <c r="E1106" s="17" t="s">
        <v>154</v>
      </c>
      <c r="F1106" s="211">
        <v>17.14</v>
      </c>
      <c r="H1106" s="32"/>
    </row>
    <row r="1107" spans="2:8" s="1" customFormat="1" ht="22.5">
      <c r="B1107" s="32"/>
      <c r="C1107" s="210" t="s">
        <v>1213</v>
      </c>
      <c r="D1107" s="210" t="s">
        <v>1214</v>
      </c>
      <c r="E1107" s="17" t="s">
        <v>154</v>
      </c>
      <c r="F1107" s="211">
        <v>187.5</v>
      </c>
      <c r="H1107" s="32"/>
    </row>
    <row r="1108" spans="2:8" s="1" customFormat="1" ht="16.9" customHeight="1">
      <c r="B1108" s="32"/>
      <c r="C1108" s="210" t="s">
        <v>1258</v>
      </c>
      <c r="D1108" s="210" t="s">
        <v>1259</v>
      </c>
      <c r="E1108" s="17" t="s">
        <v>107</v>
      </c>
      <c r="F1108" s="211">
        <v>288.5</v>
      </c>
      <c r="H1108" s="32"/>
    </row>
    <row r="1109" spans="2:8" s="1" customFormat="1" ht="16.9" customHeight="1">
      <c r="B1109" s="32"/>
      <c r="C1109" s="210" t="s">
        <v>746</v>
      </c>
      <c r="D1109" s="210" t="s">
        <v>747</v>
      </c>
      <c r="E1109" s="17" t="s">
        <v>154</v>
      </c>
      <c r="F1109" s="211">
        <v>98</v>
      </c>
      <c r="H1109" s="32"/>
    </row>
    <row r="1110" spans="2:8" s="1" customFormat="1" ht="16.9" customHeight="1">
      <c r="B1110" s="32"/>
      <c r="C1110" s="210" t="s">
        <v>751</v>
      </c>
      <c r="D1110" s="210" t="s">
        <v>752</v>
      </c>
      <c r="E1110" s="17" t="s">
        <v>154</v>
      </c>
      <c r="F1110" s="211">
        <v>266.64</v>
      </c>
      <c r="H1110" s="32"/>
    </row>
    <row r="1111" spans="2:8" s="1" customFormat="1" ht="22.5">
      <c r="B1111" s="32"/>
      <c r="C1111" s="210" t="s">
        <v>765</v>
      </c>
      <c r="D1111" s="210" t="s">
        <v>766</v>
      </c>
      <c r="E1111" s="17" t="s">
        <v>154</v>
      </c>
      <c r="F1111" s="211">
        <v>266.64</v>
      </c>
      <c r="H1111" s="32"/>
    </row>
    <row r="1112" spans="2:8" s="1" customFormat="1" ht="16.9" customHeight="1">
      <c r="B1112" s="32"/>
      <c r="C1112" s="210" t="s">
        <v>761</v>
      </c>
      <c r="D1112" s="210" t="s">
        <v>762</v>
      </c>
      <c r="E1112" s="17" t="s">
        <v>154</v>
      </c>
      <c r="F1112" s="211">
        <v>17.14</v>
      </c>
      <c r="H1112" s="32"/>
    </row>
    <row r="1113" spans="2:8" s="1" customFormat="1" ht="16.9" customHeight="1">
      <c r="B1113" s="32"/>
      <c r="C1113" s="210" t="s">
        <v>963</v>
      </c>
      <c r="D1113" s="210" t="s">
        <v>964</v>
      </c>
      <c r="E1113" s="17" t="s">
        <v>236</v>
      </c>
      <c r="F1113" s="211">
        <v>128.682</v>
      </c>
      <c r="H1113" s="32"/>
    </row>
    <row r="1114" spans="2:8" s="1" customFormat="1" ht="16.9" customHeight="1">
      <c r="B1114" s="32"/>
      <c r="C1114" s="206" t="s">
        <v>1033</v>
      </c>
      <c r="D1114" s="207" t="s">
        <v>1034</v>
      </c>
      <c r="E1114" s="208" t="s">
        <v>154</v>
      </c>
      <c r="F1114" s="209">
        <v>2</v>
      </c>
      <c r="H1114" s="32"/>
    </row>
    <row r="1115" spans="2:8" s="1" customFormat="1" ht="16.9" customHeight="1">
      <c r="B1115" s="32"/>
      <c r="C1115" s="210" t="s">
        <v>1</v>
      </c>
      <c r="D1115" s="210" t="s">
        <v>564</v>
      </c>
      <c r="E1115" s="17" t="s">
        <v>1</v>
      </c>
      <c r="F1115" s="211">
        <v>0</v>
      </c>
      <c r="H1115" s="32"/>
    </row>
    <row r="1116" spans="2:8" s="1" customFormat="1" ht="16.9" customHeight="1">
      <c r="B1116" s="32"/>
      <c r="C1116" s="210" t="s">
        <v>1</v>
      </c>
      <c r="D1116" s="210" t="s">
        <v>1204</v>
      </c>
      <c r="E1116" s="17" t="s">
        <v>1</v>
      </c>
      <c r="F1116" s="211">
        <v>0</v>
      </c>
      <c r="H1116" s="32"/>
    </row>
    <row r="1117" spans="2:8" s="1" customFormat="1" ht="16.9" customHeight="1">
      <c r="B1117" s="32"/>
      <c r="C1117" s="210" t="s">
        <v>1</v>
      </c>
      <c r="D1117" s="210" t="s">
        <v>1227</v>
      </c>
      <c r="E1117" s="17" t="s">
        <v>1</v>
      </c>
      <c r="F1117" s="211">
        <v>2</v>
      </c>
      <c r="H1117" s="32"/>
    </row>
    <row r="1118" spans="2:8" s="1" customFormat="1" ht="16.9" customHeight="1">
      <c r="B1118" s="32"/>
      <c r="C1118" s="210" t="s">
        <v>1033</v>
      </c>
      <c r="D1118" s="210" t="s">
        <v>333</v>
      </c>
      <c r="E1118" s="17" t="s">
        <v>1</v>
      </c>
      <c r="F1118" s="211">
        <v>2</v>
      </c>
      <c r="H1118" s="32"/>
    </row>
    <row r="1119" spans="2:8" s="1" customFormat="1" ht="16.9" customHeight="1">
      <c r="B1119" s="32"/>
      <c r="C1119" s="212" t="s">
        <v>2421</v>
      </c>
      <c r="H1119" s="32"/>
    </row>
    <row r="1120" spans="2:8" s="1" customFormat="1" ht="16.9" customHeight="1">
      <c r="B1120" s="32"/>
      <c r="C1120" s="210" t="s">
        <v>353</v>
      </c>
      <c r="D1120" s="210" t="s">
        <v>354</v>
      </c>
      <c r="E1120" s="17" t="s">
        <v>154</v>
      </c>
      <c r="F1120" s="211">
        <v>17.14</v>
      </c>
      <c r="H1120" s="32"/>
    </row>
    <row r="1121" spans="2:8" s="1" customFormat="1" ht="22.5">
      <c r="B1121" s="32"/>
      <c r="C1121" s="210" t="s">
        <v>1213</v>
      </c>
      <c r="D1121" s="210" t="s">
        <v>1214</v>
      </c>
      <c r="E1121" s="17" t="s">
        <v>154</v>
      </c>
      <c r="F1121" s="211">
        <v>187.5</v>
      </c>
      <c r="H1121" s="32"/>
    </row>
    <row r="1122" spans="2:8" s="1" customFormat="1" ht="22.5">
      <c r="B1122" s="32"/>
      <c r="C1122" s="210" t="s">
        <v>459</v>
      </c>
      <c r="D1122" s="210" t="s">
        <v>460</v>
      </c>
      <c r="E1122" s="17" t="s">
        <v>107</v>
      </c>
      <c r="F1122" s="211">
        <v>111.506</v>
      </c>
      <c r="H1122" s="32"/>
    </row>
    <row r="1123" spans="2:8" s="1" customFormat="1" ht="16.9" customHeight="1">
      <c r="B1123" s="32"/>
      <c r="C1123" s="210" t="s">
        <v>746</v>
      </c>
      <c r="D1123" s="210" t="s">
        <v>747</v>
      </c>
      <c r="E1123" s="17" t="s">
        <v>154</v>
      </c>
      <c r="F1123" s="211">
        <v>98</v>
      </c>
      <c r="H1123" s="32"/>
    </row>
    <row r="1124" spans="2:8" s="1" customFormat="1" ht="16.9" customHeight="1">
      <c r="B1124" s="32"/>
      <c r="C1124" s="210" t="s">
        <v>751</v>
      </c>
      <c r="D1124" s="210" t="s">
        <v>752</v>
      </c>
      <c r="E1124" s="17" t="s">
        <v>154</v>
      </c>
      <c r="F1124" s="211">
        <v>266.64</v>
      </c>
      <c r="H1124" s="32"/>
    </row>
    <row r="1125" spans="2:8" s="1" customFormat="1" ht="22.5">
      <c r="B1125" s="32"/>
      <c r="C1125" s="210" t="s">
        <v>765</v>
      </c>
      <c r="D1125" s="210" t="s">
        <v>766</v>
      </c>
      <c r="E1125" s="17" t="s">
        <v>154</v>
      </c>
      <c r="F1125" s="211">
        <v>266.64</v>
      </c>
      <c r="H1125" s="32"/>
    </row>
    <row r="1126" spans="2:8" s="1" customFormat="1" ht="16.9" customHeight="1">
      <c r="B1126" s="32"/>
      <c r="C1126" s="210" t="s">
        <v>761</v>
      </c>
      <c r="D1126" s="210" t="s">
        <v>762</v>
      </c>
      <c r="E1126" s="17" t="s">
        <v>154</v>
      </c>
      <c r="F1126" s="211">
        <v>17.14</v>
      </c>
      <c r="H1126" s="32"/>
    </row>
    <row r="1127" spans="2:8" s="1" customFormat="1" ht="16.9" customHeight="1">
      <c r="B1127" s="32"/>
      <c r="C1127" s="210" t="s">
        <v>963</v>
      </c>
      <c r="D1127" s="210" t="s">
        <v>964</v>
      </c>
      <c r="E1127" s="17" t="s">
        <v>236</v>
      </c>
      <c r="F1127" s="211">
        <v>128.682</v>
      </c>
      <c r="H1127" s="32"/>
    </row>
    <row r="1128" spans="2:8" s="1" customFormat="1" ht="16.9" customHeight="1">
      <c r="B1128" s="32"/>
      <c r="C1128" s="206" t="s">
        <v>1035</v>
      </c>
      <c r="D1128" s="207" t="s">
        <v>1036</v>
      </c>
      <c r="E1128" s="208" t="s">
        <v>154</v>
      </c>
      <c r="F1128" s="209">
        <v>7.44</v>
      </c>
      <c r="H1128" s="32"/>
    </row>
    <row r="1129" spans="2:8" s="1" customFormat="1" ht="16.9" customHeight="1">
      <c r="B1129" s="32"/>
      <c r="C1129" s="210" t="s">
        <v>1</v>
      </c>
      <c r="D1129" s="210" t="s">
        <v>1228</v>
      </c>
      <c r="E1129" s="17" t="s">
        <v>1</v>
      </c>
      <c r="F1129" s="211">
        <v>0</v>
      </c>
      <c r="H1129" s="32"/>
    </row>
    <row r="1130" spans="2:8" s="1" customFormat="1" ht="16.9" customHeight="1">
      <c r="B1130" s="32"/>
      <c r="C1130" s="210" t="s">
        <v>1</v>
      </c>
      <c r="D1130" s="210" t="s">
        <v>1210</v>
      </c>
      <c r="E1130" s="17" t="s">
        <v>1</v>
      </c>
      <c r="F1130" s="211">
        <v>0</v>
      </c>
      <c r="H1130" s="32"/>
    </row>
    <row r="1131" spans="2:8" s="1" customFormat="1" ht="16.9" customHeight="1">
      <c r="B1131" s="32"/>
      <c r="C1131" s="210" t="s">
        <v>1</v>
      </c>
      <c r="D1131" s="210" t="s">
        <v>1229</v>
      </c>
      <c r="E1131" s="17" t="s">
        <v>1</v>
      </c>
      <c r="F1131" s="211">
        <v>13.94</v>
      </c>
      <c r="H1131" s="32"/>
    </row>
    <row r="1132" spans="2:8" s="1" customFormat="1" ht="16.9" customHeight="1">
      <c r="B1132" s="32"/>
      <c r="C1132" s="210" t="s">
        <v>1</v>
      </c>
      <c r="D1132" s="210" t="s">
        <v>653</v>
      </c>
      <c r="E1132" s="17" t="s">
        <v>1</v>
      </c>
      <c r="F1132" s="211">
        <v>0</v>
      </c>
      <c r="H1132" s="32"/>
    </row>
    <row r="1133" spans="2:8" s="1" customFormat="1" ht="16.9" customHeight="1">
      <c r="B1133" s="32"/>
      <c r="C1133" s="210" t="s">
        <v>1</v>
      </c>
      <c r="D1133" s="210" t="s">
        <v>1230</v>
      </c>
      <c r="E1133" s="17" t="s">
        <v>1</v>
      </c>
      <c r="F1133" s="211">
        <v>0</v>
      </c>
      <c r="H1133" s="32"/>
    </row>
    <row r="1134" spans="2:8" s="1" customFormat="1" ht="16.9" customHeight="1">
      <c r="B1134" s="32"/>
      <c r="C1134" s="210" t="s">
        <v>1</v>
      </c>
      <c r="D1134" s="210" t="s">
        <v>1221</v>
      </c>
      <c r="E1134" s="17" t="s">
        <v>1</v>
      </c>
      <c r="F1134" s="211">
        <v>0</v>
      </c>
      <c r="H1134" s="32"/>
    </row>
    <row r="1135" spans="2:8" s="1" customFormat="1" ht="16.9" customHeight="1">
      <c r="B1135" s="32"/>
      <c r="C1135" s="210" t="s">
        <v>1</v>
      </c>
      <c r="D1135" s="210" t="s">
        <v>1231</v>
      </c>
      <c r="E1135" s="17" t="s">
        <v>1</v>
      </c>
      <c r="F1135" s="211">
        <v>-6.5</v>
      </c>
      <c r="H1135" s="32"/>
    </row>
    <row r="1136" spans="2:8" s="1" customFormat="1" ht="16.9" customHeight="1">
      <c r="B1136" s="32"/>
      <c r="C1136" s="210" t="s">
        <v>1035</v>
      </c>
      <c r="D1136" s="210" t="s">
        <v>333</v>
      </c>
      <c r="E1136" s="17" t="s">
        <v>1</v>
      </c>
      <c r="F1136" s="211">
        <v>7.44</v>
      </c>
      <c r="H1136" s="32"/>
    </row>
    <row r="1137" spans="2:8" s="1" customFormat="1" ht="16.9" customHeight="1">
      <c r="B1137" s="32"/>
      <c r="C1137" s="212" t="s">
        <v>2421</v>
      </c>
      <c r="H1137" s="32"/>
    </row>
    <row r="1138" spans="2:8" s="1" customFormat="1" ht="16.9" customHeight="1">
      <c r="B1138" s="32"/>
      <c r="C1138" s="210" t="s">
        <v>353</v>
      </c>
      <c r="D1138" s="210" t="s">
        <v>354</v>
      </c>
      <c r="E1138" s="17" t="s">
        <v>154</v>
      </c>
      <c r="F1138" s="211">
        <v>17.14</v>
      </c>
      <c r="H1138" s="32"/>
    </row>
    <row r="1139" spans="2:8" s="1" customFormat="1" ht="16.9" customHeight="1">
      <c r="B1139" s="32"/>
      <c r="C1139" s="210" t="s">
        <v>751</v>
      </c>
      <c r="D1139" s="210" t="s">
        <v>752</v>
      </c>
      <c r="E1139" s="17" t="s">
        <v>154</v>
      </c>
      <c r="F1139" s="211">
        <v>266.64</v>
      </c>
      <c r="H1139" s="32"/>
    </row>
    <row r="1140" spans="2:8" s="1" customFormat="1" ht="22.5">
      <c r="B1140" s="32"/>
      <c r="C1140" s="210" t="s">
        <v>765</v>
      </c>
      <c r="D1140" s="210" t="s">
        <v>766</v>
      </c>
      <c r="E1140" s="17" t="s">
        <v>154</v>
      </c>
      <c r="F1140" s="211">
        <v>266.64</v>
      </c>
      <c r="H1140" s="32"/>
    </row>
    <row r="1141" spans="2:8" s="1" customFormat="1" ht="16.9" customHeight="1">
      <c r="B1141" s="32"/>
      <c r="C1141" s="210" t="s">
        <v>761</v>
      </c>
      <c r="D1141" s="210" t="s">
        <v>762</v>
      </c>
      <c r="E1141" s="17" t="s">
        <v>154</v>
      </c>
      <c r="F1141" s="211">
        <v>17.14</v>
      </c>
      <c r="H1141" s="32"/>
    </row>
    <row r="1142" spans="2:8" s="1" customFormat="1" ht="16.9" customHeight="1">
      <c r="B1142" s="32"/>
      <c r="C1142" s="210" t="s">
        <v>963</v>
      </c>
      <c r="D1142" s="210" t="s">
        <v>964</v>
      </c>
      <c r="E1142" s="17" t="s">
        <v>236</v>
      </c>
      <c r="F1142" s="211">
        <v>128.682</v>
      </c>
      <c r="H1142" s="32"/>
    </row>
    <row r="1143" spans="2:8" s="1" customFormat="1" ht="16.9" customHeight="1">
      <c r="B1143" s="32"/>
      <c r="C1143" s="206" t="s">
        <v>1038</v>
      </c>
      <c r="D1143" s="207" t="s">
        <v>1039</v>
      </c>
      <c r="E1143" s="208" t="s">
        <v>154</v>
      </c>
      <c r="F1143" s="209">
        <v>1.2</v>
      </c>
      <c r="H1143" s="32"/>
    </row>
    <row r="1144" spans="2:8" s="1" customFormat="1" ht="16.9" customHeight="1">
      <c r="B1144" s="32"/>
      <c r="C1144" s="210" t="s">
        <v>1</v>
      </c>
      <c r="D1144" s="210" t="s">
        <v>564</v>
      </c>
      <c r="E1144" s="17" t="s">
        <v>1</v>
      </c>
      <c r="F1144" s="211">
        <v>0</v>
      </c>
      <c r="H1144" s="32"/>
    </row>
    <row r="1145" spans="2:8" s="1" customFormat="1" ht="16.9" customHeight="1">
      <c r="B1145" s="32"/>
      <c r="C1145" s="210" t="s">
        <v>1</v>
      </c>
      <c r="D1145" s="210" t="s">
        <v>1232</v>
      </c>
      <c r="E1145" s="17" t="s">
        <v>1</v>
      </c>
      <c r="F1145" s="211">
        <v>0</v>
      </c>
      <c r="H1145" s="32"/>
    </row>
    <row r="1146" spans="2:8" s="1" customFormat="1" ht="16.9" customHeight="1">
      <c r="B1146" s="32"/>
      <c r="C1146" s="210" t="s">
        <v>1</v>
      </c>
      <c r="D1146" s="210" t="s">
        <v>1233</v>
      </c>
      <c r="E1146" s="17" t="s">
        <v>1</v>
      </c>
      <c r="F1146" s="211">
        <v>1.2</v>
      </c>
      <c r="H1146" s="32"/>
    </row>
    <row r="1147" spans="2:8" s="1" customFormat="1" ht="16.9" customHeight="1">
      <c r="B1147" s="32"/>
      <c r="C1147" s="210" t="s">
        <v>1038</v>
      </c>
      <c r="D1147" s="210" t="s">
        <v>333</v>
      </c>
      <c r="E1147" s="17" t="s">
        <v>1</v>
      </c>
      <c r="F1147" s="211">
        <v>1.2</v>
      </c>
      <c r="H1147" s="32"/>
    </row>
    <row r="1148" spans="2:8" s="1" customFormat="1" ht="16.9" customHeight="1">
      <c r="B1148" s="32"/>
      <c r="C1148" s="212" t="s">
        <v>2421</v>
      </c>
      <c r="H1148" s="32"/>
    </row>
    <row r="1149" spans="2:8" s="1" customFormat="1" ht="16.9" customHeight="1">
      <c r="B1149" s="32"/>
      <c r="C1149" s="210" t="s">
        <v>353</v>
      </c>
      <c r="D1149" s="210" t="s">
        <v>354</v>
      </c>
      <c r="E1149" s="17" t="s">
        <v>154</v>
      </c>
      <c r="F1149" s="211">
        <v>17.14</v>
      </c>
      <c r="H1149" s="32"/>
    </row>
    <row r="1150" spans="2:8" s="1" customFormat="1" ht="16.9" customHeight="1">
      <c r="B1150" s="32"/>
      <c r="C1150" s="210" t="s">
        <v>751</v>
      </c>
      <c r="D1150" s="210" t="s">
        <v>752</v>
      </c>
      <c r="E1150" s="17" t="s">
        <v>154</v>
      </c>
      <c r="F1150" s="211">
        <v>266.64</v>
      </c>
      <c r="H1150" s="32"/>
    </row>
    <row r="1151" spans="2:8" s="1" customFormat="1" ht="22.5">
      <c r="B1151" s="32"/>
      <c r="C1151" s="210" t="s">
        <v>765</v>
      </c>
      <c r="D1151" s="210" t="s">
        <v>766</v>
      </c>
      <c r="E1151" s="17" t="s">
        <v>154</v>
      </c>
      <c r="F1151" s="211">
        <v>266.64</v>
      </c>
      <c r="H1151" s="32"/>
    </row>
    <row r="1152" spans="2:8" s="1" customFormat="1" ht="16.9" customHeight="1">
      <c r="B1152" s="32"/>
      <c r="C1152" s="210" t="s">
        <v>761</v>
      </c>
      <c r="D1152" s="210" t="s">
        <v>762</v>
      </c>
      <c r="E1152" s="17" t="s">
        <v>154</v>
      </c>
      <c r="F1152" s="211">
        <v>17.14</v>
      </c>
      <c r="H1152" s="32"/>
    </row>
    <row r="1153" spans="2:8" s="1" customFormat="1" ht="16.9" customHeight="1">
      <c r="B1153" s="32"/>
      <c r="C1153" s="210" t="s">
        <v>963</v>
      </c>
      <c r="D1153" s="210" t="s">
        <v>964</v>
      </c>
      <c r="E1153" s="17" t="s">
        <v>236</v>
      </c>
      <c r="F1153" s="211">
        <v>128.682</v>
      </c>
      <c r="H1153" s="32"/>
    </row>
    <row r="1154" spans="2:8" s="1" customFormat="1" ht="16.9" customHeight="1">
      <c r="B1154" s="32"/>
      <c r="C1154" s="206" t="s">
        <v>1040</v>
      </c>
      <c r="D1154" s="207" t="s">
        <v>1041</v>
      </c>
      <c r="E1154" s="208" t="s">
        <v>172</v>
      </c>
      <c r="F1154" s="209">
        <v>3</v>
      </c>
      <c r="H1154" s="32"/>
    </row>
    <row r="1155" spans="2:8" s="1" customFormat="1" ht="16.9" customHeight="1">
      <c r="B1155" s="32"/>
      <c r="C1155" s="210" t="s">
        <v>1</v>
      </c>
      <c r="D1155" s="210" t="s">
        <v>1261</v>
      </c>
      <c r="E1155" s="17" t="s">
        <v>1</v>
      </c>
      <c r="F1155" s="211">
        <v>3</v>
      </c>
      <c r="H1155" s="32"/>
    </row>
    <row r="1156" spans="2:8" s="1" customFormat="1" ht="16.9" customHeight="1">
      <c r="B1156" s="32"/>
      <c r="C1156" s="210" t="s">
        <v>1040</v>
      </c>
      <c r="D1156" s="210" t="s">
        <v>333</v>
      </c>
      <c r="E1156" s="17" t="s">
        <v>1</v>
      </c>
      <c r="F1156" s="211">
        <v>3</v>
      </c>
      <c r="H1156" s="32"/>
    </row>
    <row r="1157" spans="2:8" s="1" customFormat="1" ht="16.9" customHeight="1">
      <c r="B1157" s="32"/>
      <c r="C1157" s="212" t="s">
        <v>2421</v>
      </c>
      <c r="H1157" s="32"/>
    </row>
    <row r="1158" spans="2:8" s="1" customFormat="1" ht="16.9" customHeight="1">
      <c r="B1158" s="32"/>
      <c r="C1158" s="210" t="s">
        <v>1258</v>
      </c>
      <c r="D1158" s="210" t="s">
        <v>1259</v>
      </c>
      <c r="E1158" s="17" t="s">
        <v>107</v>
      </c>
      <c r="F1158" s="211">
        <v>288.5</v>
      </c>
      <c r="H1158" s="32"/>
    </row>
    <row r="1159" spans="2:8" s="1" customFormat="1" ht="16.9" customHeight="1">
      <c r="B1159" s="32"/>
      <c r="C1159" s="210" t="s">
        <v>341</v>
      </c>
      <c r="D1159" s="210" t="s">
        <v>342</v>
      </c>
      <c r="E1159" s="17" t="s">
        <v>154</v>
      </c>
      <c r="F1159" s="211">
        <v>249.5</v>
      </c>
      <c r="H1159" s="32"/>
    </row>
    <row r="1160" spans="2:8" s="1" customFormat="1" ht="16.9" customHeight="1">
      <c r="B1160" s="32"/>
      <c r="C1160" s="210" t="s">
        <v>353</v>
      </c>
      <c r="D1160" s="210" t="s">
        <v>354</v>
      </c>
      <c r="E1160" s="17" t="s">
        <v>154</v>
      </c>
      <c r="F1160" s="211">
        <v>17.14</v>
      </c>
      <c r="H1160" s="32"/>
    </row>
    <row r="1161" spans="2:8" s="1" customFormat="1" ht="16.9" customHeight="1">
      <c r="B1161" s="32"/>
      <c r="C1161" s="210" t="s">
        <v>370</v>
      </c>
      <c r="D1161" s="210" t="s">
        <v>371</v>
      </c>
      <c r="E1161" s="17" t="s">
        <v>154</v>
      </c>
      <c r="F1161" s="211">
        <v>89.5</v>
      </c>
      <c r="H1161" s="32"/>
    </row>
    <row r="1162" spans="2:8" s="1" customFormat="1" ht="16.9" customHeight="1">
      <c r="B1162" s="32"/>
      <c r="C1162" s="210" t="s">
        <v>1207</v>
      </c>
      <c r="D1162" s="210" t="s">
        <v>1208</v>
      </c>
      <c r="E1162" s="17" t="s">
        <v>154</v>
      </c>
      <c r="F1162" s="211">
        <v>55.6</v>
      </c>
      <c r="H1162" s="32"/>
    </row>
    <row r="1163" spans="2:8" s="1" customFormat="1" ht="16.9" customHeight="1">
      <c r="B1163" s="32"/>
      <c r="C1163" s="210" t="s">
        <v>1251</v>
      </c>
      <c r="D1163" s="210" t="s">
        <v>1252</v>
      </c>
      <c r="E1163" s="17" t="s">
        <v>154</v>
      </c>
      <c r="F1163" s="211">
        <v>87.6</v>
      </c>
      <c r="H1163" s="32"/>
    </row>
    <row r="1164" spans="2:8" s="1" customFormat="1" ht="16.9" customHeight="1">
      <c r="B1164" s="32"/>
      <c r="C1164" s="210" t="s">
        <v>1321</v>
      </c>
      <c r="D1164" s="210" t="s">
        <v>1322</v>
      </c>
      <c r="E1164" s="17" t="s">
        <v>154</v>
      </c>
      <c r="F1164" s="211">
        <v>737.1</v>
      </c>
      <c r="H1164" s="32"/>
    </row>
    <row r="1165" spans="2:8" s="1" customFormat="1" ht="16.9" customHeight="1">
      <c r="B1165" s="32"/>
      <c r="C1165" s="210" t="s">
        <v>509</v>
      </c>
      <c r="D1165" s="210" t="s">
        <v>510</v>
      </c>
      <c r="E1165" s="17" t="s">
        <v>154</v>
      </c>
      <c r="F1165" s="211">
        <v>763.086</v>
      </c>
      <c r="H1165" s="32"/>
    </row>
    <row r="1166" spans="2:8" s="1" customFormat="1" ht="16.9" customHeight="1">
      <c r="B1166" s="32"/>
      <c r="C1166" s="210" t="s">
        <v>580</v>
      </c>
      <c r="D1166" s="210" t="s">
        <v>581</v>
      </c>
      <c r="E1166" s="17" t="s">
        <v>107</v>
      </c>
      <c r="F1166" s="211">
        <v>529.551</v>
      </c>
      <c r="H1166" s="32"/>
    </row>
    <row r="1167" spans="2:8" s="1" customFormat="1" ht="16.9" customHeight="1">
      <c r="B1167" s="32"/>
      <c r="C1167" s="210" t="s">
        <v>561</v>
      </c>
      <c r="D1167" s="210" t="s">
        <v>562</v>
      </c>
      <c r="E1167" s="17" t="s">
        <v>107</v>
      </c>
      <c r="F1167" s="211">
        <v>156.622</v>
      </c>
      <c r="H1167" s="32"/>
    </row>
    <row r="1168" spans="2:8" s="1" customFormat="1" ht="16.9" customHeight="1">
      <c r="B1168" s="32"/>
      <c r="C1168" s="210" t="s">
        <v>1368</v>
      </c>
      <c r="D1168" s="210" t="s">
        <v>1369</v>
      </c>
      <c r="E1168" s="17" t="s">
        <v>154</v>
      </c>
      <c r="F1168" s="211">
        <v>351.6</v>
      </c>
      <c r="H1168" s="32"/>
    </row>
    <row r="1169" spans="2:8" s="1" customFormat="1" ht="16.9" customHeight="1">
      <c r="B1169" s="32"/>
      <c r="C1169" s="210" t="s">
        <v>672</v>
      </c>
      <c r="D1169" s="210" t="s">
        <v>673</v>
      </c>
      <c r="E1169" s="17" t="s">
        <v>107</v>
      </c>
      <c r="F1169" s="211">
        <v>39.716</v>
      </c>
      <c r="H1169" s="32"/>
    </row>
    <row r="1170" spans="2:8" s="1" customFormat="1" ht="16.9" customHeight="1">
      <c r="B1170" s="32"/>
      <c r="C1170" s="210" t="s">
        <v>1771</v>
      </c>
      <c r="D1170" s="210" t="s">
        <v>1772</v>
      </c>
      <c r="E1170" s="17" t="s">
        <v>172</v>
      </c>
      <c r="F1170" s="211">
        <v>513.31</v>
      </c>
      <c r="H1170" s="32"/>
    </row>
    <row r="1171" spans="2:8" s="1" customFormat="1" ht="16.9" customHeight="1">
      <c r="B1171" s="32"/>
      <c r="C1171" s="210" t="s">
        <v>893</v>
      </c>
      <c r="D1171" s="210" t="s">
        <v>894</v>
      </c>
      <c r="E1171" s="17" t="s">
        <v>172</v>
      </c>
      <c r="F1171" s="211">
        <v>402</v>
      </c>
      <c r="H1171" s="32"/>
    </row>
    <row r="1172" spans="2:8" s="1" customFormat="1" ht="16.9" customHeight="1">
      <c r="B1172" s="32"/>
      <c r="C1172" s="210" t="s">
        <v>899</v>
      </c>
      <c r="D1172" s="210" t="s">
        <v>900</v>
      </c>
      <c r="E1172" s="17" t="s">
        <v>172</v>
      </c>
      <c r="F1172" s="211">
        <v>57.6</v>
      </c>
      <c r="H1172" s="32"/>
    </row>
    <row r="1173" spans="2:8" s="1" customFormat="1" ht="16.9" customHeight="1">
      <c r="B1173" s="32"/>
      <c r="C1173" s="210" t="s">
        <v>926</v>
      </c>
      <c r="D1173" s="210" t="s">
        <v>927</v>
      </c>
      <c r="E1173" s="17" t="s">
        <v>172</v>
      </c>
      <c r="F1173" s="211">
        <v>226</v>
      </c>
      <c r="H1173" s="32"/>
    </row>
    <row r="1174" spans="2:8" s="1" customFormat="1" ht="16.9" customHeight="1">
      <c r="B1174" s="32"/>
      <c r="C1174" s="206" t="s">
        <v>170</v>
      </c>
      <c r="D1174" s="207" t="s">
        <v>171</v>
      </c>
      <c r="E1174" s="208" t="s">
        <v>172</v>
      </c>
      <c r="F1174" s="209">
        <v>13.25</v>
      </c>
      <c r="H1174" s="32"/>
    </row>
    <row r="1175" spans="2:8" s="1" customFormat="1" ht="16.9" customHeight="1">
      <c r="B1175" s="32"/>
      <c r="C1175" s="210" t="s">
        <v>1</v>
      </c>
      <c r="D1175" s="210" t="s">
        <v>1244</v>
      </c>
      <c r="E1175" s="17" t="s">
        <v>1</v>
      </c>
      <c r="F1175" s="211">
        <v>0</v>
      </c>
      <c r="H1175" s="32"/>
    </row>
    <row r="1176" spans="2:8" s="1" customFormat="1" ht="16.9" customHeight="1">
      <c r="B1176" s="32"/>
      <c r="C1176" s="210" t="s">
        <v>1</v>
      </c>
      <c r="D1176" s="210" t="s">
        <v>431</v>
      </c>
      <c r="E1176" s="17" t="s">
        <v>1</v>
      </c>
      <c r="F1176" s="211">
        <v>0</v>
      </c>
      <c r="H1176" s="32"/>
    </row>
    <row r="1177" spans="2:8" s="1" customFormat="1" ht="16.9" customHeight="1">
      <c r="B1177" s="32"/>
      <c r="C1177" s="210" t="s">
        <v>1</v>
      </c>
      <c r="D1177" s="210" t="s">
        <v>1245</v>
      </c>
      <c r="E1177" s="17" t="s">
        <v>1</v>
      </c>
      <c r="F1177" s="211">
        <v>2.75</v>
      </c>
      <c r="H1177" s="32"/>
    </row>
    <row r="1178" spans="2:8" s="1" customFormat="1" ht="16.9" customHeight="1">
      <c r="B1178" s="32"/>
      <c r="C1178" s="210" t="s">
        <v>1</v>
      </c>
      <c r="D1178" s="210" t="s">
        <v>433</v>
      </c>
      <c r="E1178" s="17" t="s">
        <v>1</v>
      </c>
      <c r="F1178" s="211">
        <v>0</v>
      </c>
      <c r="H1178" s="32"/>
    </row>
    <row r="1179" spans="2:8" s="1" customFormat="1" ht="16.9" customHeight="1">
      <c r="B1179" s="32"/>
      <c r="C1179" s="210" t="s">
        <v>1</v>
      </c>
      <c r="D1179" s="210" t="s">
        <v>1246</v>
      </c>
      <c r="E1179" s="17" t="s">
        <v>1</v>
      </c>
      <c r="F1179" s="211">
        <v>1.5</v>
      </c>
      <c r="H1179" s="32"/>
    </row>
    <row r="1180" spans="2:8" s="1" customFormat="1" ht="16.9" customHeight="1">
      <c r="B1180" s="32"/>
      <c r="C1180" s="210" t="s">
        <v>1</v>
      </c>
      <c r="D1180" s="210" t="s">
        <v>1240</v>
      </c>
      <c r="E1180" s="17" t="s">
        <v>1</v>
      </c>
      <c r="F1180" s="211">
        <v>0</v>
      </c>
      <c r="H1180" s="32"/>
    </row>
    <row r="1181" spans="2:8" s="1" customFormat="1" ht="16.9" customHeight="1">
      <c r="B1181" s="32"/>
      <c r="C1181" s="210" t="s">
        <v>1</v>
      </c>
      <c r="D1181" s="210" t="s">
        <v>1247</v>
      </c>
      <c r="E1181" s="17" t="s">
        <v>1</v>
      </c>
      <c r="F1181" s="211">
        <v>9</v>
      </c>
      <c r="H1181" s="32"/>
    </row>
    <row r="1182" spans="2:8" s="1" customFormat="1" ht="16.9" customHeight="1">
      <c r="B1182" s="32"/>
      <c r="C1182" s="210" t="s">
        <v>170</v>
      </c>
      <c r="D1182" s="210" t="s">
        <v>334</v>
      </c>
      <c r="E1182" s="17" t="s">
        <v>1</v>
      </c>
      <c r="F1182" s="211">
        <v>13.25</v>
      </c>
      <c r="H1182" s="32"/>
    </row>
    <row r="1183" spans="2:8" s="1" customFormat="1" ht="16.9" customHeight="1">
      <c r="B1183" s="32"/>
      <c r="C1183" s="212" t="s">
        <v>2421</v>
      </c>
      <c r="H1183" s="32"/>
    </row>
    <row r="1184" spans="2:8" s="1" customFormat="1" ht="16.9" customHeight="1">
      <c r="B1184" s="32"/>
      <c r="C1184" s="210" t="s">
        <v>423</v>
      </c>
      <c r="D1184" s="210" t="s">
        <v>424</v>
      </c>
      <c r="E1184" s="17" t="s">
        <v>172</v>
      </c>
      <c r="F1184" s="211">
        <v>13.25</v>
      </c>
      <c r="H1184" s="32"/>
    </row>
    <row r="1185" spans="2:8" s="1" customFormat="1" ht="16.9" customHeight="1">
      <c r="B1185" s="32"/>
      <c r="C1185" s="210" t="s">
        <v>561</v>
      </c>
      <c r="D1185" s="210" t="s">
        <v>562</v>
      </c>
      <c r="E1185" s="17" t="s">
        <v>107</v>
      </c>
      <c r="F1185" s="211">
        <v>156.622</v>
      </c>
      <c r="H1185" s="32"/>
    </row>
    <row r="1186" spans="2:8" s="1" customFormat="1" ht="16.9" customHeight="1">
      <c r="B1186" s="32"/>
      <c r="C1186" s="210" t="s">
        <v>672</v>
      </c>
      <c r="D1186" s="210" t="s">
        <v>673</v>
      </c>
      <c r="E1186" s="17" t="s">
        <v>107</v>
      </c>
      <c r="F1186" s="211">
        <v>39.716</v>
      </c>
      <c r="H1186" s="32"/>
    </row>
    <row r="1187" spans="2:8" s="1" customFormat="1" ht="16.9" customHeight="1">
      <c r="B1187" s="32"/>
      <c r="C1187" s="206" t="s">
        <v>174</v>
      </c>
      <c r="D1187" s="207" t="s">
        <v>175</v>
      </c>
      <c r="E1187" s="208" t="s">
        <v>172</v>
      </c>
      <c r="F1187" s="209">
        <v>0.5</v>
      </c>
      <c r="H1187" s="32"/>
    </row>
    <row r="1188" spans="2:8" s="1" customFormat="1" ht="16.9" customHeight="1">
      <c r="B1188" s="32"/>
      <c r="C1188" s="210" t="s">
        <v>1</v>
      </c>
      <c r="D1188" s="210" t="s">
        <v>1244</v>
      </c>
      <c r="E1188" s="17" t="s">
        <v>1</v>
      </c>
      <c r="F1188" s="211">
        <v>0</v>
      </c>
      <c r="H1188" s="32"/>
    </row>
    <row r="1189" spans="2:8" s="1" customFormat="1" ht="16.9" customHeight="1">
      <c r="B1189" s="32"/>
      <c r="C1189" s="210" t="s">
        <v>1</v>
      </c>
      <c r="D1189" s="210" t="s">
        <v>442</v>
      </c>
      <c r="E1189" s="17" t="s">
        <v>1</v>
      </c>
      <c r="F1189" s="211">
        <v>0</v>
      </c>
      <c r="H1189" s="32"/>
    </row>
    <row r="1190" spans="2:8" s="1" customFormat="1" ht="16.9" customHeight="1">
      <c r="B1190" s="32"/>
      <c r="C1190" s="210" t="s">
        <v>1</v>
      </c>
      <c r="D1190" s="210" t="s">
        <v>1249</v>
      </c>
      <c r="E1190" s="17" t="s">
        <v>1</v>
      </c>
      <c r="F1190" s="211">
        <v>0.5</v>
      </c>
      <c r="H1190" s="32"/>
    </row>
    <row r="1191" spans="2:8" s="1" customFormat="1" ht="16.9" customHeight="1">
      <c r="B1191" s="32"/>
      <c r="C1191" s="210" t="s">
        <v>174</v>
      </c>
      <c r="D1191" s="210" t="s">
        <v>334</v>
      </c>
      <c r="E1191" s="17" t="s">
        <v>1</v>
      </c>
      <c r="F1191" s="211">
        <v>0.5</v>
      </c>
      <c r="H1191" s="32"/>
    </row>
    <row r="1192" spans="2:8" s="1" customFormat="1" ht="16.9" customHeight="1">
      <c r="B1192" s="32"/>
      <c r="C1192" s="212" t="s">
        <v>2421</v>
      </c>
      <c r="H1192" s="32"/>
    </row>
    <row r="1193" spans="2:8" s="1" customFormat="1" ht="16.9" customHeight="1">
      <c r="B1193" s="32"/>
      <c r="C1193" s="210" t="s">
        <v>439</v>
      </c>
      <c r="D1193" s="210" t="s">
        <v>440</v>
      </c>
      <c r="E1193" s="17" t="s">
        <v>172</v>
      </c>
      <c r="F1193" s="211">
        <v>0.5</v>
      </c>
      <c r="H1193" s="32"/>
    </row>
    <row r="1194" spans="2:8" s="1" customFormat="1" ht="16.9" customHeight="1">
      <c r="B1194" s="32"/>
      <c r="C1194" s="210" t="s">
        <v>561</v>
      </c>
      <c r="D1194" s="210" t="s">
        <v>562</v>
      </c>
      <c r="E1194" s="17" t="s">
        <v>107</v>
      </c>
      <c r="F1194" s="211">
        <v>156.622</v>
      </c>
      <c r="H1194" s="32"/>
    </row>
    <row r="1195" spans="2:8" s="1" customFormat="1" ht="16.9" customHeight="1">
      <c r="B1195" s="32"/>
      <c r="C1195" s="210" t="s">
        <v>672</v>
      </c>
      <c r="D1195" s="210" t="s">
        <v>673</v>
      </c>
      <c r="E1195" s="17" t="s">
        <v>107</v>
      </c>
      <c r="F1195" s="211">
        <v>39.716</v>
      </c>
      <c r="H1195" s="32"/>
    </row>
    <row r="1196" spans="2:8" s="1" customFormat="1" ht="16.9" customHeight="1">
      <c r="B1196" s="32"/>
      <c r="C1196" s="206" t="s">
        <v>177</v>
      </c>
      <c r="D1196" s="207" t="s">
        <v>178</v>
      </c>
      <c r="E1196" s="208" t="s">
        <v>172</v>
      </c>
      <c r="F1196" s="209">
        <v>11.5</v>
      </c>
      <c r="H1196" s="32"/>
    </row>
    <row r="1197" spans="2:8" s="1" customFormat="1" ht="16.9" customHeight="1">
      <c r="B1197" s="32"/>
      <c r="C1197" s="210" t="s">
        <v>1</v>
      </c>
      <c r="D1197" s="210" t="s">
        <v>1244</v>
      </c>
      <c r="E1197" s="17" t="s">
        <v>1</v>
      </c>
      <c r="F1197" s="211">
        <v>0</v>
      </c>
      <c r="H1197" s="32"/>
    </row>
    <row r="1198" spans="2:8" s="1" customFormat="1" ht="16.9" customHeight="1">
      <c r="B1198" s="32"/>
      <c r="C1198" s="210" t="s">
        <v>1</v>
      </c>
      <c r="D1198" s="210" t="s">
        <v>448</v>
      </c>
      <c r="E1198" s="17" t="s">
        <v>1</v>
      </c>
      <c r="F1198" s="211">
        <v>0</v>
      </c>
      <c r="H1198" s="32"/>
    </row>
    <row r="1199" spans="2:8" s="1" customFormat="1" ht="16.9" customHeight="1">
      <c r="B1199" s="32"/>
      <c r="C1199" s="210" t="s">
        <v>1</v>
      </c>
      <c r="D1199" s="210" t="s">
        <v>1250</v>
      </c>
      <c r="E1199" s="17" t="s">
        <v>1</v>
      </c>
      <c r="F1199" s="211">
        <v>2.5</v>
      </c>
      <c r="H1199" s="32"/>
    </row>
    <row r="1200" spans="2:8" s="1" customFormat="1" ht="16.9" customHeight="1">
      <c r="B1200" s="32"/>
      <c r="C1200" s="210" t="s">
        <v>1</v>
      </c>
      <c r="D1200" s="210" t="s">
        <v>1240</v>
      </c>
      <c r="E1200" s="17" t="s">
        <v>1</v>
      </c>
      <c r="F1200" s="211">
        <v>0</v>
      </c>
      <c r="H1200" s="32"/>
    </row>
    <row r="1201" spans="2:8" s="1" customFormat="1" ht="16.9" customHeight="1">
      <c r="B1201" s="32"/>
      <c r="C1201" s="210" t="s">
        <v>1</v>
      </c>
      <c r="D1201" s="210" t="s">
        <v>1247</v>
      </c>
      <c r="E1201" s="17" t="s">
        <v>1</v>
      </c>
      <c r="F1201" s="211">
        <v>9</v>
      </c>
      <c r="H1201" s="32"/>
    </row>
    <row r="1202" spans="2:8" s="1" customFormat="1" ht="16.9" customHeight="1">
      <c r="B1202" s="32"/>
      <c r="C1202" s="210" t="s">
        <v>177</v>
      </c>
      <c r="D1202" s="210" t="s">
        <v>334</v>
      </c>
      <c r="E1202" s="17" t="s">
        <v>1</v>
      </c>
      <c r="F1202" s="211">
        <v>11.5</v>
      </c>
      <c r="H1202" s="32"/>
    </row>
    <row r="1203" spans="2:8" s="1" customFormat="1" ht="16.9" customHeight="1">
      <c r="B1203" s="32"/>
      <c r="C1203" s="212" t="s">
        <v>2421</v>
      </c>
      <c r="H1203" s="32"/>
    </row>
    <row r="1204" spans="2:8" s="1" customFormat="1" ht="16.9" customHeight="1">
      <c r="B1204" s="32"/>
      <c r="C1204" s="210" t="s">
        <v>445</v>
      </c>
      <c r="D1204" s="210" t="s">
        <v>446</v>
      </c>
      <c r="E1204" s="17" t="s">
        <v>172</v>
      </c>
      <c r="F1204" s="211">
        <v>11.5</v>
      </c>
      <c r="H1204" s="32"/>
    </row>
    <row r="1205" spans="2:8" s="1" customFormat="1" ht="16.9" customHeight="1">
      <c r="B1205" s="32"/>
      <c r="C1205" s="210" t="s">
        <v>561</v>
      </c>
      <c r="D1205" s="210" t="s">
        <v>562</v>
      </c>
      <c r="E1205" s="17" t="s">
        <v>107</v>
      </c>
      <c r="F1205" s="211">
        <v>156.622</v>
      </c>
      <c r="H1205" s="32"/>
    </row>
    <row r="1206" spans="2:8" s="1" customFormat="1" ht="16.9" customHeight="1">
      <c r="B1206" s="32"/>
      <c r="C1206" s="210" t="s">
        <v>672</v>
      </c>
      <c r="D1206" s="210" t="s">
        <v>673</v>
      </c>
      <c r="E1206" s="17" t="s">
        <v>107</v>
      </c>
      <c r="F1206" s="211">
        <v>39.716</v>
      </c>
      <c r="H1206" s="32"/>
    </row>
    <row r="1207" spans="2:8" s="1" customFormat="1" ht="16.9" customHeight="1">
      <c r="B1207" s="32"/>
      <c r="C1207" s="206" t="s">
        <v>1044</v>
      </c>
      <c r="D1207" s="207" t="s">
        <v>1045</v>
      </c>
      <c r="E1207" s="208" t="s">
        <v>172</v>
      </c>
      <c r="F1207" s="209">
        <v>1</v>
      </c>
      <c r="H1207" s="32"/>
    </row>
    <row r="1208" spans="2:8" s="1" customFormat="1" ht="16.9" customHeight="1">
      <c r="B1208" s="32"/>
      <c r="C1208" s="210" t="s">
        <v>1</v>
      </c>
      <c r="D1208" s="210" t="s">
        <v>1240</v>
      </c>
      <c r="E1208" s="17" t="s">
        <v>1</v>
      </c>
      <c r="F1208" s="211">
        <v>0</v>
      </c>
      <c r="H1208" s="32"/>
    </row>
    <row r="1209" spans="2:8" s="1" customFormat="1" ht="16.9" customHeight="1">
      <c r="B1209" s="32"/>
      <c r="C1209" s="210" t="s">
        <v>1</v>
      </c>
      <c r="D1209" s="210" t="s">
        <v>1241</v>
      </c>
      <c r="E1209" s="17" t="s">
        <v>1</v>
      </c>
      <c r="F1209" s="211">
        <v>0</v>
      </c>
      <c r="H1209" s="32"/>
    </row>
    <row r="1210" spans="2:8" s="1" customFormat="1" ht="16.9" customHeight="1">
      <c r="B1210" s="32"/>
      <c r="C1210" s="210" t="s">
        <v>1</v>
      </c>
      <c r="D1210" s="210" t="s">
        <v>1242</v>
      </c>
      <c r="E1210" s="17" t="s">
        <v>1</v>
      </c>
      <c r="F1210" s="211">
        <v>1</v>
      </c>
      <c r="H1210" s="32"/>
    </row>
    <row r="1211" spans="2:8" s="1" customFormat="1" ht="16.9" customHeight="1">
      <c r="B1211" s="32"/>
      <c r="C1211" s="210" t="s">
        <v>1044</v>
      </c>
      <c r="D1211" s="210" t="s">
        <v>334</v>
      </c>
      <c r="E1211" s="17" t="s">
        <v>1</v>
      </c>
      <c r="F1211" s="211">
        <v>1</v>
      </c>
      <c r="H1211" s="32"/>
    </row>
    <row r="1212" spans="2:8" s="1" customFormat="1" ht="16.9" customHeight="1">
      <c r="B1212" s="32"/>
      <c r="C1212" s="212" t="s">
        <v>2421</v>
      </c>
      <c r="H1212" s="32"/>
    </row>
    <row r="1213" spans="2:8" s="1" customFormat="1" ht="16.9" customHeight="1">
      <c r="B1213" s="32"/>
      <c r="C1213" s="210" t="s">
        <v>1237</v>
      </c>
      <c r="D1213" s="210" t="s">
        <v>1238</v>
      </c>
      <c r="E1213" s="17" t="s">
        <v>172</v>
      </c>
      <c r="F1213" s="211">
        <v>1</v>
      </c>
      <c r="H1213" s="32"/>
    </row>
    <row r="1214" spans="2:8" s="1" customFormat="1" ht="16.9" customHeight="1">
      <c r="B1214" s="32"/>
      <c r="C1214" s="210" t="s">
        <v>561</v>
      </c>
      <c r="D1214" s="210" t="s">
        <v>562</v>
      </c>
      <c r="E1214" s="17" t="s">
        <v>107</v>
      </c>
      <c r="F1214" s="211">
        <v>156.622</v>
      </c>
      <c r="H1214" s="32"/>
    </row>
    <row r="1215" spans="2:8" s="1" customFormat="1" ht="16.9" customHeight="1">
      <c r="B1215" s="32"/>
      <c r="C1215" s="210" t="s">
        <v>672</v>
      </c>
      <c r="D1215" s="210" t="s">
        <v>673</v>
      </c>
      <c r="E1215" s="17" t="s">
        <v>107</v>
      </c>
      <c r="F1215" s="211">
        <v>39.716</v>
      </c>
      <c r="H1215" s="32"/>
    </row>
    <row r="1216" spans="2:8" s="1" customFormat="1" ht="16.9" customHeight="1">
      <c r="B1216" s="32"/>
      <c r="C1216" s="206" t="s">
        <v>1046</v>
      </c>
      <c r="D1216" s="207" t="s">
        <v>1047</v>
      </c>
      <c r="E1216" s="208" t="s">
        <v>199</v>
      </c>
      <c r="F1216" s="209">
        <v>4</v>
      </c>
      <c r="H1216" s="32"/>
    </row>
    <row r="1217" spans="2:8" s="1" customFormat="1" ht="16.9" customHeight="1">
      <c r="B1217" s="32"/>
      <c r="C1217" s="210" t="s">
        <v>1</v>
      </c>
      <c r="D1217" s="210" t="s">
        <v>1516</v>
      </c>
      <c r="E1217" s="17" t="s">
        <v>1</v>
      </c>
      <c r="F1217" s="211">
        <v>0</v>
      </c>
      <c r="H1217" s="32"/>
    </row>
    <row r="1218" spans="2:8" s="1" customFormat="1" ht="16.9" customHeight="1">
      <c r="B1218" s="32"/>
      <c r="C1218" s="210" t="s">
        <v>1</v>
      </c>
      <c r="D1218" s="210" t="s">
        <v>1517</v>
      </c>
      <c r="E1218" s="17" t="s">
        <v>1</v>
      </c>
      <c r="F1218" s="211">
        <v>4</v>
      </c>
      <c r="H1218" s="32"/>
    </row>
    <row r="1219" spans="2:8" s="1" customFormat="1" ht="16.9" customHeight="1">
      <c r="B1219" s="32"/>
      <c r="C1219" s="210" t="s">
        <v>1046</v>
      </c>
      <c r="D1219" s="210" t="s">
        <v>333</v>
      </c>
      <c r="E1219" s="17" t="s">
        <v>1</v>
      </c>
      <c r="F1219" s="211">
        <v>4</v>
      </c>
      <c r="H1219" s="32"/>
    </row>
    <row r="1220" spans="2:8" s="1" customFormat="1" ht="16.9" customHeight="1">
      <c r="B1220" s="32"/>
      <c r="C1220" s="212" t="s">
        <v>2421</v>
      </c>
      <c r="H1220" s="32"/>
    </row>
    <row r="1221" spans="2:8" s="1" customFormat="1" ht="16.9" customHeight="1">
      <c r="B1221" s="32"/>
      <c r="C1221" s="210" t="s">
        <v>1513</v>
      </c>
      <c r="D1221" s="210" t="s">
        <v>1514</v>
      </c>
      <c r="E1221" s="17" t="s">
        <v>506</v>
      </c>
      <c r="F1221" s="211">
        <v>4</v>
      </c>
      <c r="H1221" s="32"/>
    </row>
    <row r="1222" spans="2:8" s="1" customFormat="1" ht="16.9" customHeight="1">
      <c r="B1222" s="32"/>
      <c r="C1222" s="210" t="s">
        <v>1518</v>
      </c>
      <c r="D1222" s="210" t="s">
        <v>1519</v>
      </c>
      <c r="E1222" s="17" t="s">
        <v>506</v>
      </c>
      <c r="F1222" s="211">
        <v>4</v>
      </c>
      <c r="H1222" s="32"/>
    </row>
    <row r="1223" spans="2:8" s="1" customFormat="1" ht="16.9" customHeight="1">
      <c r="B1223" s="32"/>
      <c r="C1223" s="206" t="s">
        <v>1048</v>
      </c>
      <c r="D1223" s="207" t="s">
        <v>1049</v>
      </c>
      <c r="E1223" s="208" t="s">
        <v>199</v>
      </c>
      <c r="F1223" s="209">
        <v>2</v>
      </c>
      <c r="H1223" s="32"/>
    </row>
    <row r="1224" spans="2:8" s="1" customFormat="1" ht="16.9" customHeight="1">
      <c r="B1224" s="32"/>
      <c r="C1224" s="210" t="s">
        <v>1</v>
      </c>
      <c r="D1224" s="210" t="s">
        <v>1574</v>
      </c>
      <c r="E1224" s="17" t="s">
        <v>1</v>
      </c>
      <c r="F1224" s="211">
        <v>0</v>
      </c>
      <c r="H1224" s="32"/>
    </row>
    <row r="1225" spans="2:8" s="1" customFormat="1" ht="16.9" customHeight="1">
      <c r="B1225" s="32"/>
      <c r="C1225" s="210" t="s">
        <v>1</v>
      </c>
      <c r="D1225" s="210" t="s">
        <v>88</v>
      </c>
      <c r="E1225" s="17" t="s">
        <v>1</v>
      </c>
      <c r="F1225" s="211">
        <v>2</v>
      </c>
      <c r="H1225" s="32"/>
    </row>
    <row r="1226" spans="2:8" s="1" customFormat="1" ht="16.9" customHeight="1">
      <c r="B1226" s="32"/>
      <c r="C1226" s="210" t="s">
        <v>1048</v>
      </c>
      <c r="D1226" s="210" t="s">
        <v>333</v>
      </c>
      <c r="E1226" s="17" t="s">
        <v>1</v>
      </c>
      <c r="F1226" s="211">
        <v>2</v>
      </c>
      <c r="H1226" s="32"/>
    </row>
    <row r="1227" spans="2:8" s="1" customFormat="1" ht="16.9" customHeight="1">
      <c r="B1227" s="32"/>
      <c r="C1227" s="212" t="s">
        <v>2421</v>
      </c>
      <c r="H1227" s="32"/>
    </row>
    <row r="1228" spans="2:8" s="1" customFormat="1" ht="16.9" customHeight="1">
      <c r="B1228" s="32"/>
      <c r="C1228" s="210" t="s">
        <v>1571</v>
      </c>
      <c r="D1228" s="210" t="s">
        <v>1572</v>
      </c>
      <c r="E1228" s="17" t="s">
        <v>506</v>
      </c>
      <c r="F1228" s="211">
        <v>2</v>
      </c>
      <c r="H1228" s="32"/>
    </row>
    <row r="1229" spans="2:8" s="1" customFormat="1" ht="16.9" customHeight="1">
      <c r="B1229" s="32"/>
      <c r="C1229" s="210" t="s">
        <v>1585</v>
      </c>
      <c r="D1229" s="210" t="s">
        <v>1586</v>
      </c>
      <c r="E1229" s="17" t="s">
        <v>506</v>
      </c>
      <c r="F1229" s="211">
        <v>2</v>
      </c>
      <c r="H1229" s="32"/>
    </row>
    <row r="1230" spans="2:8" s="1" customFormat="1" ht="16.9" customHeight="1">
      <c r="B1230" s="32"/>
      <c r="C1230" s="206" t="s">
        <v>1050</v>
      </c>
      <c r="D1230" s="207" t="s">
        <v>1051</v>
      </c>
      <c r="E1230" s="208" t="s">
        <v>199</v>
      </c>
      <c r="F1230" s="209">
        <v>2</v>
      </c>
      <c r="H1230" s="32"/>
    </row>
    <row r="1231" spans="2:8" s="1" customFormat="1" ht="16.9" customHeight="1">
      <c r="B1231" s="32"/>
      <c r="C1231" s="210" t="s">
        <v>1</v>
      </c>
      <c r="D1231" s="210" t="s">
        <v>1524</v>
      </c>
      <c r="E1231" s="17" t="s">
        <v>1</v>
      </c>
      <c r="F1231" s="211">
        <v>0</v>
      </c>
      <c r="H1231" s="32"/>
    </row>
    <row r="1232" spans="2:8" s="1" customFormat="1" ht="16.9" customHeight="1">
      <c r="B1232" s="32"/>
      <c r="C1232" s="210" t="s">
        <v>1</v>
      </c>
      <c r="D1232" s="210" t="s">
        <v>1525</v>
      </c>
      <c r="E1232" s="17" t="s">
        <v>1</v>
      </c>
      <c r="F1232" s="211">
        <v>2</v>
      </c>
      <c r="H1232" s="32"/>
    </row>
    <row r="1233" spans="2:8" s="1" customFormat="1" ht="16.9" customHeight="1">
      <c r="B1233" s="32"/>
      <c r="C1233" s="210" t="s">
        <v>1050</v>
      </c>
      <c r="D1233" s="210" t="s">
        <v>333</v>
      </c>
      <c r="E1233" s="17" t="s">
        <v>1</v>
      </c>
      <c r="F1233" s="211">
        <v>2</v>
      </c>
      <c r="H1233" s="32"/>
    </row>
    <row r="1234" spans="2:8" s="1" customFormat="1" ht="16.9" customHeight="1">
      <c r="B1234" s="32"/>
      <c r="C1234" s="212" t="s">
        <v>2421</v>
      </c>
      <c r="H1234" s="32"/>
    </row>
    <row r="1235" spans="2:8" s="1" customFormat="1" ht="16.9" customHeight="1">
      <c r="B1235" s="32"/>
      <c r="C1235" s="210" t="s">
        <v>1521</v>
      </c>
      <c r="D1235" s="210" t="s">
        <v>1522</v>
      </c>
      <c r="E1235" s="17" t="s">
        <v>506</v>
      </c>
      <c r="F1235" s="211">
        <v>2</v>
      </c>
      <c r="H1235" s="32"/>
    </row>
    <row r="1236" spans="2:8" s="1" customFormat="1" ht="16.9" customHeight="1">
      <c r="B1236" s="32"/>
      <c r="C1236" s="210" t="s">
        <v>1526</v>
      </c>
      <c r="D1236" s="210" t="s">
        <v>1527</v>
      </c>
      <c r="E1236" s="17" t="s">
        <v>506</v>
      </c>
      <c r="F1236" s="211">
        <v>2</v>
      </c>
      <c r="H1236" s="32"/>
    </row>
    <row r="1237" spans="2:8" s="1" customFormat="1" ht="16.9" customHeight="1">
      <c r="B1237" s="32"/>
      <c r="C1237" s="206" t="s">
        <v>1052</v>
      </c>
      <c r="D1237" s="207" t="s">
        <v>1053</v>
      </c>
      <c r="E1237" s="208" t="s">
        <v>199</v>
      </c>
      <c r="F1237" s="209">
        <v>2</v>
      </c>
      <c r="H1237" s="32"/>
    </row>
    <row r="1238" spans="2:8" s="1" customFormat="1" ht="16.9" customHeight="1">
      <c r="B1238" s="32"/>
      <c r="C1238" s="210" t="s">
        <v>1</v>
      </c>
      <c r="D1238" s="210" t="s">
        <v>1532</v>
      </c>
      <c r="E1238" s="17" t="s">
        <v>1</v>
      </c>
      <c r="F1238" s="211">
        <v>0</v>
      </c>
      <c r="H1238" s="32"/>
    </row>
    <row r="1239" spans="2:8" s="1" customFormat="1" ht="16.9" customHeight="1">
      <c r="B1239" s="32"/>
      <c r="C1239" s="210" t="s">
        <v>1</v>
      </c>
      <c r="D1239" s="210" t="s">
        <v>1533</v>
      </c>
      <c r="E1239" s="17" t="s">
        <v>1</v>
      </c>
      <c r="F1239" s="211">
        <v>2</v>
      </c>
      <c r="H1239" s="32"/>
    </row>
    <row r="1240" spans="2:8" s="1" customFormat="1" ht="16.9" customHeight="1">
      <c r="B1240" s="32"/>
      <c r="C1240" s="210" t="s">
        <v>1052</v>
      </c>
      <c r="D1240" s="210" t="s">
        <v>333</v>
      </c>
      <c r="E1240" s="17" t="s">
        <v>1</v>
      </c>
      <c r="F1240" s="211">
        <v>2</v>
      </c>
      <c r="H1240" s="32"/>
    </row>
    <row r="1241" spans="2:8" s="1" customFormat="1" ht="16.9" customHeight="1">
      <c r="B1241" s="32"/>
      <c r="C1241" s="212" t="s">
        <v>2421</v>
      </c>
      <c r="H1241" s="32"/>
    </row>
    <row r="1242" spans="2:8" s="1" customFormat="1" ht="16.9" customHeight="1">
      <c r="B1242" s="32"/>
      <c r="C1242" s="210" t="s">
        <v>1529</v>
      </c>
      <c r="D1242" s="210" t="s">
        <v>1530</v>
      </c>
      <c r="E1242" s="17" t="s">
        <v>506</v>
      </c>
      <c r="F1242" s="211">
        <v>4</v>
      </c>
      <c r="H1242" s="32"/>
    </row>
    <row r="1243" spans="2:8" s="1" customFormat="1" ht="16.9" customHeight="1">
      <c r="B1243" s="32"/>
      <c r="C1243" s="210" t="s">
        <v>1535</v>
      </c>
      <c r="D1243" s="210" t="s">
        <v>1536</v>
      </c>
      <c r="E1243" s="17" t="s">
        <v>506</v>
      </c>
      <c r="F1243" s="211">
        <v>2</v>
      </c>
      <c r="H1243" s="32"/>
    </row>
    <row r="1244" spans="2:8" s="1" customFormat="1" ht="16.9" customHeight="1">
      <c r="B1244" s="32"/>
      <c r="C1244" s="206" t="s">
        <v>1054</v>
      </c>
      <c r="D1244" s="207" t="s">
        <v>1055</v>
      </c>
      <c r="E1244" s="208" t="s">
        <v>199</v>
      </c>
      <c r="F1244" s="209">
        <v>2</v>
      </c>
      <c r="H1244" s="32"/>
    </row>
    <row r="1245" spans="2:8" s="1" customFormat="1" ht="16.9" customHeight="1">
      <c r="B1245" s="32"/>
      <c r="C1245" s="210" t="s">
        <v>1</v>
      </c>
      <c r="D1245" s="210" t="s">
        <v>1534</v>
      </c>
      <c r="E1245" s="17" t="s">
        <v>1</v>
      </c>
      <c r="F1245" s="211">
        <v>0</v>
      </c>
      <c r="H1245" s="32"/>
    </row>
    <row r="1246" spans="2:8" s="1" customFormat="1" ht="16.9" customHeight="1">
      <c r="B1246" s="32"/>
      <c r="C1246" s="210" t="s">
        <v>1</v>
      </c>
      <c r="D1246" s="210" t="s">
        <v>1135</v>
      </c>
      <c r="E1246" s="17" t="s">
        <v>1</v>
      </c>
      <c r="F1246" s="211">
        <v>2</v>
      </c>
      <c r="H1246" s="32"/>
    </row>
    <row r="1247" spans="2:8" s="1" customFormat="1" ht="16.9" customHeight="1">
      <c r="B1247" s="32"/>
      <c r="C1247" s="210" t="s">
        <v>1054</v>
      </c>
      <c r="D1247" s="210" t="s">
        <v>333</v>
      </c>
      <c r="E1247" s="17" t="s">
        <v>1</v>
      </c>
      <c r="F1247" s="211">
        <v>2</v>
      </c>
      <c r="H1247" s="32"/>
    </row>
    <row r="1248" spans="2:8" s="1" customFormat="1" ht="16.9" customHeight="1">
      <c r="B1248" s="32"/>
      <c r="C1248" s="212" t="s">
        <v>2421</v>
      </c>
      <c r="H1248" s="32"/>
    </row>
    <row r="1249" spans="2:8" s="1" customFormat="1" ht="16.9" customHeight="1">
      <c r="B1249" s="32"/>
      <c r="C1249" s="210" t="s">
        <v>1529</v>
      </c>
      <c r="D1249" s="210" t="s">
        <v>1530</v>
      </c>
      <c r="E1249" s="17" t="s">
        <v>506</v>
      </c>
      <c r="F1249" s="211">
        <v>4</v>
      </c>
      <c r="H1249" s="32"/>
    </row>
    <row r="1250" spans="2:8" s="1" customFormat="1" ht="16.9" customHeight="1">
      <c r="B1250" s="32"/>
      <c r="C1250" s="210" t="s">
        <v>1538</v>
      </c>
      <c r="D1250" s="210" t="s">
        <v>1539</v>
      </c>
      <c r="E1250" s="17" t="s">
        <v>506</v>
      </c>
      <c r="F1250" s="211">
        <v>2</v>
      </c>
      <c r="H1250" s="32"/>
    </row>
    <row r="1251" spans="2:8" s="1" customFormat="1" ht="16.9" customHeight="1">
      <c r="B1251" s="32"/>
      <c r="C1251" s="210" t="s">
        <v>1541</v>
      </c>
      <c r="D1251" s="210" t="s">
        <v>1542</v>
      </c>
      <c r="E1251" s="17" t="s">
        <v>506</v>
      </c>
      <c r="F1251" s="211">
        <v>2</v>
      </c>
      <c r="H1251" s="32"/>
    </row>
    <row r="1252" spans="2:8" s="1" customFormat="1" ht="16.9" customHeight="1">
      <c r="B1252" s="32"/>
      <c r="C1252" s="206" t="s">
        <v>1056</v>
      </c>
      <c r="D1252" s="207" t="s">
        <v>1057</v>
      </c>
      <c r="E1252" s="208" t="s">
        <v>199</v>
      </c>
      <c r="F1252" s="209">
        <v>142</v>
      </c>
      <c r="H1252" s="32"/>
    </row>
    <row r="1253" spans="2:8" s="1" customFormat="1" ht="16.9" customHeight="1">
      <c r="B1253" s="32"/>
      <c r="C1253" s="210" t="s">
        <v>1</v>
      </c>
      <c r="D1253" s="210" t="s">
        <v>1547</v>
      </c>
      <c r="E1253" s="17" t="s">
        <v>1</v>
      </c>
      <c r="F1253" s="211">
        <v>0</v>
      </c>
      <c r="H1253" s="32"/>
    </row>
    <row r="1254" spans="2:8" s="1" customFormat="1" ht="16.9" customHeight="1">
      <c r="B1254" s="32"/>
      <c r="C1254" s="210" t="s">
        <v>1</v>
      </c>
      <c r="D1254" s="210" t="s">
        <v>1548</v>
      </c>
      <c r="E1254" s="17" t="s">
        <v>1</v>
      </c>
      <c r="F1254" s="211">
        <v>42</v>
      </c>
      <c r="H1254" s="32"/>
    </row>
    <row r="1255" spans="2:8" s="1" customFormat="1" ht="16.9" customHeight="1">
      <c r="B1255" s="32"/>
      <c r="C1255" s="210" t="s">
        <v>1</v>
      </c>
      <c r="D1255" s="210" t="s">
        <v>1549</v>
      </c>
      <c r="E1255" s="17" t="s">
        <v>1</v>
      </c>
      <c r="F1255" s="211">
        <v>38</v>
      </c>
      <c r="H1255" s="32"/>
    </row>
    <row r="1256" spans="2:8" s="1" customFormat="1" ht="16.9" customHeight="1">
      <c r="B1256" s="32"/>
      <c r="C1256" s="210" t="s">
        <v>1</v>
      </c>
      <c r="D1256" s="210" t="s">
        <v>1550</v>
      </c>
      <c r="E1256" s="17" t="s">
        <v>1</v>
      </c>
      <c r="F1256" s="211">
        <v>62</v>
      </c>
      <c r="H1256" s="32"/>
    </row>
    <row r="1257" spans="2:8" s="1" customFormat="1" ht="16.9" customHeight="1">
      <c r="B1257" s="32"/>
      <c r="C1257" s="210" t="s">
        <v>1056</v>
      </c>
      <c r="D1257" s="210" t="s">
        <v>333</v>
      </c>
      <c r="E1257" s="17" t="s">
        <v>1</v>
      </c>
      <c r="F1257" s="211">
        <v>142</v>
      </c>
      <c r="H1257" s="32"/>
    </row>
    <row r="1258" spans="2:8" s="1" customFormat="1" ht="16.9" customHeight="1">
      <c r="B1258" s="32"/>
      <c r="C1258" s="212" t="s">
        <v>2421</v>
      </c>
      <c r="H1258" s="32"/>
    </row>
    <row r="1259" spans="2:8" s="1" customFormat="1" ht="16.9" customHeight="1">
      <c r="B1259" s="32"/>
      <c r="C1259" s="210" t="s">
        <v>1544</v>
      </c>
      <c r="D1259" s="210" t="s">
        <v>1545</v>
      </c>
      <c r="E1259" s="17" t="s">
        <v>506</v>
      </c>
      <c r="F1259" s="211">
        <v>180</v>
      </c>
      <c r="H1259" s="32"/>
    </row>
    <row r="1260" spans="2:8" s="1" customFormat="1" ht="16.9" customHeight="1">
      <c r="B1260" s="32"/>
      <c r="C1260" s="210" t="s">
        <v>1554</v>
      </c>
      <c r="D1260" s="210" t="s">
        <v>1555</v>
      </c>
      <c r="E1260" s="17" t="s">
        <v>506</v>
      </c>
      <c r="F1260" s="211">
        <v>142</v>
      </c>
      <c r="H1260" s="32"/>
    </row>
    <row r="1261" spans="2:8" s="1" customFormat="1" ht="16.9" customHeight="1">
      <c r="B1261" s="32"/>
      <c r="C1261" s="206" t="s">
        <v>1059</v>
      </c>
      <c r="D1261" s="207" t="s">
        <v>1060</v>
      </c>
      <c r="E1261" s="208" t="s">
        <v>199</v>
      </c>
      <c r="F1261" s="209">
        <v>38</v>
      </c>
      <c r="H1261" s="32"/>
    </row>
    <row r="1262" spans="2:8" s="1" customFormat="1" ht="16.9" customHeight="1">
      <c r="B1262" s="32"/>
      <c r="C1262" s="210" t="s">
        <v>1</v>
      </c>
      <c r="D1262" s="210" t="s">
        <v>1551</v>
      </c>
      <c r="E1262" s="17" t="s">
        <v>1</v>
      </c>
      <c r="F1262" s="211">
        <v>0</v>
      </c>
      <c r="H1262" s="32"/>
    </row>
    <row r="1263" spans="2:8" s="1" customFormat="1" ht="16.9" customHeight="1">
      <c r="B1263" s="32"/>
      <c r="C1263" s="210" t="s">
        <v>1</v>
      </c>
      <c r="D1263" s="210" t="s">
        <v>1552</v>
      </c>
      <c r="E1263" s="17" t="s">
        <v>1</v>
      </c>
      <c r="F1263" s="211">
        <v>36</v>
      </c>
      <c r="H1263" s="32"/>
    </row>
    <row r="1264" spans="2:8" s="1" customFormat="1" ht="16.9" customHeight="1">
      <c r="B1264" s="32"/>
      <c r="C1264" s="210" t="s">
        <v>1</v>
      </c>
      <c r="D1264" s="210" t="s">
        <v>1462</v>
      </c>
      <c r="E1264" s="17" t="s">
        <v>1</v>
      </c>
      <c r="F1264" s="211">
        <v>1</v>
      </c>
      <c r="H1264" s="32"/>
    </row>
    <row r="1265" spans="2:8" s="1" customFormat="1" ht="16.9" customHeight="1">
      <c r="B1265" s="32"/>
      <c r="C1265" s="210" t="s">
        <v>1</v>
      </c>
      <c r="D1265" s="210" t="s">
        <v>1553</v>
      </c>
      <c r="E1265" s="17" t="s">
        <v>1</v>
      </c>
      <c r="F1265" s="211">
        <v>1</v>
      </c>
      <c r="H1265" s="32"/>
    </row>
    <row r="1266" spans="2:8" s="1" customFormat="1" ht="16.9" customHeight="1">
      <c r="B1266" s="32"/>
      <c r="C1266" s="210" t="s">
        <v>1059</v>
      </c>
      <c r="D1266" s="210" t="s">
        <v>333</v>
      </c>
      <c r="E1266" s="17" t="s">
        <v>1</v>
      </c>
      <c r="F1266" s="211">
        <v>38</v>
      </c>
      <c r="H1266" s="32"/>
    </row>
    <row r="1267" spans="2:8" s="1" customFormat="1" ht="16.9" customHeight="1">
      <c r="B1267" s="32"/>
      <c r="C1267" s="212" t="s">
        <v>2421</v>
      </c>
      <c r="H1267" s="32"/>
    </row>
    <row r="1268" spans="2:8" s="1" customFormat="1" ht="16.9" customHeight="1">
      <c r="B1268" s="32"/>
      <c r="C1268" s="210" t="s">
        <v>1544</v>
      </c>
      <c r="D1268" s="210" t="s">
        <v>1545</v>
      </c>
      <c r="E1268" s="17" t="s">
        <v>506</v>
      </c>
      <c r="F1268" s="211">
        <v>180</v>
      </c>
      <c r="H1268" s="32"/>
    </row>
    <row r="1269" spans="2:8" s="1" customFormat="1" ht="16.9" customHeight="1">
      <c r="B1269" s="32"/>
      <c r="C1269" s="210" t="s">
        <v>1557</v>
      </c>
      <c r="D1269" s="210" t="s">
        <v>1558</v>
      </c>
      <c r="E1269" s="17" t="s">
        <v>506</v>
      </c>
      <c r="F1269" s="211">
        <v>38</v>
      </c>
      <c r="H1269" s="32"/>
    </row>
    <row r="1270" spans="2:8" s="1" customFormat="1" ht="16.9" customHeight="1">
      <c r="B1270" s="32"/>
      <c r="C1270" s="210" t="s">
        <v>1560</v>
      </c>
      <c r="D1270" s="210" t="s">
        <v>1561</v>
      </c>
      <c r="E1270" s="17" t="s">
        <v>506</v>
      </c>
      <c r="F1270" s="211">
        <v>38</v>
      </c>
      <c r="H1270" s="32"/>
    </row>
    <row r="1271" spans="2:8" s="1" customFormat="1" ht="16.9" customHeight="1">
      <c r="B1271" s="32"/>
      <c r="C1271" s="206" t="s">
        <v>1061</v>
      </c>
      <c r="D1271" s="207" t="s">
        <v>1062</v>
      </c>
      <c r="E1271" s="208" t="s">
        <v>199</v>
      </c>
      <c r="F1271" s="209">
        <v>62</v>
      </c>
      <c r="H1271" s="32"/>
    </row>
    <row r="1272" spans="2:8" s="1" customFormat="1" ht="16.9" customHeight="1">
      <c r="B1272" s="32"/>
      <c r="C1272" s="210" t="s">
        <v>1</v>
      </c>
      <c r="D1272" s="210" t="s">
        <v>1566</v>
      </c>
      <c r="E1272" s="17" t="s">
        <v>1</v>
      </c>
      <c r="F1272" s="211">
        <v>0</v>
      </c>
      <c r="H1272" s="32"/>
    </row>
    <row r="1273" spans="2:8" s="1" customFormat="1" ht="16.9" customHeight="1">
      <c r="B1273" s="32"/>
      <c r="C1273" s="210" t="s">
        <v>1</v>
      </c>
      <c r="D1273" s="210" t="s">
        <v>1567</v>
      </c>
      <c r="E1273" s="17" t="s">
        <v>1</v>
      </c>
      <c r="F1273" s="211">
        <v>36</v>
      </c>
      <c r="H1273" s="32"/>
    </row>
    <row r="1274" spans="2:8" s="1" customFormat="1" ht="16.9" customHeight="1">
      <c r="B1274" s="32"/>
      <c r="C1274" s="210" t="s">
        <v>1</v>
      </c>
      <c r="D1274" s="210" t="s">
        <v>1568</v>
      </c>
      <c r="E1274" s="17" t="s">
        <v>1</v>
      </c>
      <c r="F1274" s="211">
        <v>26</v>
      </c>
      <c r="H1274" s="32"/>
    </row>
    <row r="1275" spans="2:8" s="1" customFormat="1" ht="16.9" customHeight="1">
      <c r="B1275" s="32"/>
      <c r="C1275" s="210" t="s">
        <v>1061</v>
      </c>
      <c r="D1275" s="210" t="s">
        <v>333</v>
      </c>
      <c r="E1275" s="17" t="s">
        <v>1</v>
      </c>
      <c r="F1275" s="211">
        <v>62</v>
      </c>
      <c r="H1275" s="32"/>
    </row>
    <row r="1276" spans="2:8" s="1" customFormat="1" ht="16.9" customHeight="1">
      <c r="B1276" s="32"/>
      <c r="C1276" s="212" t="s">
        <v>2421</v>
      </c>
      <c r="H1276" s="32"/>
    </row>
    <row r="1277" spans="2:8" s="1" customFormat="1" ht="16.9" customHeight="1">
      <c r="B1277" s="32"/>
      <c r="C1277" s="210" t="s">
        <v>1563</v>
      </c>
      <c r="D1277" s="210" t="s">
        <v>1564</v>
      </c>
      <c r="E1277" s="17" t="s">
        <v>506</v>
      </c>
      <c r="F1277" s="211">
        <v>74</v>
      </c>
      <c r="H1277" s="32"/>
    </row>
    <row r="1278" spans="2:8" s="1" customFormat="1" ht="16.9" customHeight="1">
      <c r="B1278" s="32"/>
      <c r="C1278" s="210" t="s">
        <v>1544</v>
      </c>
      <c r="D1278" s="210" t="s">
        <v>1545</v>
      </c>
      <c r="E1278" s="17" t="s">
        <v>506</v>
      </c>
      <c r="F1278" s="211">
        <v>180</v>
      </c>
      <c r="H1278" s="32"/>
    </row>
    <row r="1279" spans="2:8" s="1" customFormat="1" ht="16.9" customHeight="1">
      <c r="B1279" s="32"/>
      <c r="C1279" s="210" t="s">
        <v>1575</v>
      </c>
      <c r="D1279" s="210" t="s">
        <v>1576</v>
      </c>
      <c r="E1279" s="17" t="s">
        <v>506</v>
      </c>
      <c r="F1279" s="211">
        <v>62</v>
      </c>
      <c r="H1279" s="32"/>
    </row>
    <row r="1280" spans="2:8" s="1" customFormat="1" ht="16.9" customHeight="1">
      <c r="B1280" s="32"/>
      <c r="C1280" s="206" t="s">
        <v>1063</v>
      </c>
      <c r="D1280" s="207" t="s">
        <v>1064</v>
      </c>
      <c r="E1280" s="208" t="s">
        <v>199</v>
      </c>
      <c r="F1280" s="209">
        <v>2</v>
      </c>
      <c r="H1280" s="32"/>
    </row>
    <row r="1281" spans="2:8" s="1" customFormat="1" ht="16.9" customHeight="1">
      <c r="B1281" s="32"/>
      <c r="C1281" s="210" t="s">
        <v>1</v>
      </c>
      <c r="D1281" s="210" t="s">
        <v>1569</v>
      </c>
      <c r="E1281" s="17" t="s">
        <v>1</v>
      </c>
      <c r="F1281" s="211">
        <v>0</v>
      </c>
      <c r="H1281" s="32"/>
    </row>
    <row r="1282" spans="2:8" s="1" customFormat="1" ht="16.9" customHeight="1">
      <c r="B1282" s="32"/>
      <c r="C1282" s="210" t="s">
        <v>1</v>
      </c>
      <c r="D1282" s="210" t="s">
        <v>88</v>
      </c>
      <c r="E1282" s="17" t="s">
        <v>1</v>
      </c>
      <c r="F1282" s="211">
        <v>2</v>
      </c>
      <c r="H1282" s="32"/>
    </row>
    <row r="1283" spans="2:8" s="1" customFormat="1" ht="16.9" customHeight="1">
      <c r="B1283" s="32"/>
      <c r="C1283" s="210" t="s">
        <v>1063</v>
      </c>
      <c r="D1283" s="210" t="s">
        <v>333</v>
      </c>
      <c r="E1283" s="17" t="s">
        <v>1</v>
      </c>
      <c r="F1283" s="211">
        <v>2</v>
      </c>
      <c r="H1283" s="32"/>
    </row>
    <row r="1284" spans="2:8" s="1" customFormat="1" ht="16.9" customHeight="1">
      <c r="B1284" s="32"/>
      <c r="C1284" s="212" t="s">
        <v>2421</v>
      </c>
      <c r="H1284" s="32"/>
    </row>
    <row r="1285" spans="2:8" s="1" customFormat="1" ht="16.9" customHeight="1">
      <c r="B1285" s="32"/>
      <c r="C1285" s="210" t="s">
        <v>1563</v>
      </c>
      <c r="D1285" s="210" t="s">
        <v>1564</v>
      </c>
      <c r="E1285" s="17" t="s">
        <v>506</v>
      </c>
      <c r="F1285" s="211">
        <v>74</v>
      </c>
      <c r="H1285" s="32"/>
    </row>
    <row r="1286" spans="2:8" s="1" customFormat="1" ht="16.9" customHeight="1">
      <c r="B1286" s="32"/>
      <c r="C1286" s="210" t="s">
        <v>1578</v>
      </c>
      <c r="D1286" s="210" t="s">
        <v>1579</v>
      </c>
      <c r="E1286" s="17" t="s">
        <v>506</v>
      </c>
      <c r="F1286" s="211">
        <v>2</v>
      </c>
      <c r="H1286" s="32"/>
    </row>
    <row r="1287" spans="2:8" s="1" customFormat="1" ht="16.9" customHeight="1">
      <c r="B1287" s="32"/>
      <c r="C1287" s="206" t="s">
        <v>1065</v>
      </c>
      <c r="D1287" s="207" t="s">
        <v>1066</v>
      </c>
      <c r="E1287" s="208" t="s">
        <v>199</v>
      </c>
      <c r="F1287" s="209">
        <v>10</v>
      </c>
      <c r="H1287" s="32"/>
    </row>
    <row r="1288" spans="2:8" s="1" customFormat="1" ht="16.9" customHeight="1">
      <c r="B1288" s="32"/>
      <c r="C1288" s="210" t="s">
        <v>1</v>
      </c>
      <c r="D1288" s="210" t="s">
        <v>1570</v>
      </c>
      <c r="E1288" s="17" t="s">
        <v>1</v>
      </c>
      <c r="F1288" s="211">
        <v>0</v>
      </c>
      <c r="H1288" s="32"/>
    </row>
    <row r="1289" spans="2:8" s="1" customFormat="1" ht="16.9" customHeight="1">
      <c r="B1289" s="32"/>
      <c r="C1289" s="210" t="s">
        <v>1</v>
      </c>
      <c r="D1289" s="210" t="s">
        <v>216</v>
      </c>
      <c r="E1289" s="17" t="s">
        <v>1</v>
      </c>
      <c r="F1289" s="211">
        <v>10</v>
      </c>
      <c r="H1289" s="32"/>
    </row>
    <row r="1290" spans="2:8" s="1" customFormat="1" ht="16.9" customHeight="1">
      <c r="B1290" s="32"/>
      <c r="C1290" s="210" t="s">
        <v>1065</v>
      </c>
      <c r="D1290" s="210" t="s">
        <v>333</v>
      </c>
      <c r="E1290" s="17" t="s">
        <v>1</v>
      </c>
      <c r="F1290" s="211">
        <v>10</v>
      </c>
      <c r="H1290" s="32"/>
    </row>
    <row r="1291" spans="2:8" s="1" customFormat="1" ht="16.9" customHeight="1">
      <c r="B1291" s="32"/>
      <c r="C1291" s="212" t="s">
        <v>2421</v>
      </c>
      <c r="H1291" s="32"/>
    </row>
    <row r="1292" spans="2:8" s="1" customFormat="1" ht="16.9" customHeight="1">
      <c r="B1292" s="32"/>
      <c r="C1292" s="210" t="s">
        <v>1563</v>
      </c>
      <c r="D1292" s="210" t="s">
        <v>1564</v>
      </c>
      <c r="E1292" s="17" t="s">
        <v>506</v>
      </c>
      <c r="F1292" s="211">
        <v>74</v>
      </c>
      <c r="H1292" s="32"/>
    </row>
    <row r="1293" spans="2:8" s="1" customFormat="1" ht="16.9" customHeight="1">
      <c r="B1293" s="32"/>
      <c r="C1293" s="210" t="s">
        <v>1581</v>
      </c>
      <c r="D1293" s="210" t="s">
        <v>1582</v>
      </c>
      <c r="E1293" s="17" t="s">
        <v>506</v>
      </c>
      <c r="F1293" s="211">
        <v>10</v>
      </c>
      <c r="H1293" s="32"/>
    </row>
    <row r="1294" spans="2:8" s="1" customFormat="1" ht="16.9" customHeight="1">
      <c r="B1294" s="32"/>
      <c r="C1294" s="206" t="s">
        <v>1067</v>
      </c>
      <c r="D1294" s="207" t="s">
        <v>1068</v>
      </c>
      <c r="E1294" s="208" t="s">
        <v>172</v>
      </c>
      <c r="F1294" s="209">
        <v>1.89</v>
      </c>
      <c r="H1294" s="32"/>
    </row>
    <row r="1295" spans="2:8" s="1" customFormat="1" ht="16.9" customHeight="1">
      <c r="B1295" s="32"/>
      <c r="C1295" s="210" t="s">
        <v>1</v>
      </c>
      <c r="D1295" s="210" t="s">
        <v>1296</v>
      </c>
      <c r="E1295" s="17" t="s">
        <v>1</v>
      </c>
      <c r="F1295" s="211">
        <v>1.89</v>
      </c>
      <c r="H1295" s="32"/>
    </row>
    <row r="1296" spans="2:8" s="1" customFormat="1" ht="16.9" customHeight="1">
      <c r="B1296" s="32"/>
      <c r="C1296" s="210" t="s">
        <v>1067</v>
      </c>
      <c r="D1296" s="210" t="s">
        <v>333</v>
      </c>
      <c r="E1296" s="17" t="s">
        <v>1</v>
      </c>
      <c r="F1296" s="211">
        <v>1.89</v>
      </c>
      <c r="H1296" s="32"/>
    </row>
    <row r="1297" spans="2:8" s="1" customFormat="1" ht="16.9" customHeight="1">
      <c r="B1297" s="32"/>
      <c r="C1297" s="212" t="s">
        <v>2421</v>
      </c>
      <c r="H1297" s="32"/>
    </row>
    <row r="1298" spans="2:8" s="1" customFormat="1" ht="22.5">
      <c r="B1298" s="32"/>
      <c r="C1298" s="210" t="s">
        <v>459</v>
      </c>
      <c r="D1298" s="210" t="s">
        <v>460</v>
      </c>
      <c r="E1298" s="17" t="s">
        <v>107</v>
      </c>
      <c r="F1298" s="211">
        <v>111.506</v>
      </c>
      <c r="H1298" s="32"/>
    </row>
    <row r="1299" spans="2:8" s="1" customFormat="1" ht="16.9" customHeight="1">
      <c r="B1299" s="32"/>
      <c r="C1299" s="210" t="s">
        <v>1258</v>
      </c>
      <c r="D1299" s="210" t="s">
        <v>1259</v>
      </c>
      <c r="E1299" s="17" t="s">
        <v>107</v>
      </c>
      <c r="F1299" s="211">
        <v>288.5</v>
      </c>
      <c r="H1299" s="32"/>
    </row>
    <row r="1300" spans="2:8" s="1" customFormat="1" ht="16.9" customHeight="1">
      <c r="B1300" s="32"/>
      <c r="C1300" s="210" t="s">
        <v>1321</v>
      </c>
      <c r="D1300" s="210" t="s">
        <v>1322</v>
      </c>
      <c r="E1300" s="17" t="s">
        <v>154</v>
      </c>
      <c r="F1300" s="211">
        <v>737.1</v>
      </c>
      <c r="H1300" s="32"/>
    </row>
    <row r="1301" spans="2:8" s="1" customFormat="1" ht="16.9" customHeight="1">
      <c r="B1301" s="32"/>
      <c r="C1301" s="210" t="s">
        <v>509</v>
      </c>
      <c r="D1301" s="210" t="s">
        <v>510</v>
      </c>
      <c r="E1301" s="17" t="s">
        <v>154</v>
      </c>
      <c r="F1301" s="211">
        <v>763.086</v>
      </c>
      <c r="H1301" s="32"/>
    </row>
    <row r="1302" spans="2:8" s="1" customFormat="1" ht="16.9" customHeight="1">
      <c r="B1302" s="32"/>
      <c r="C1302" s="210" t="s">
        <v>561</v>
      </c>
      <c r="D1302" s="210" t="s">
        <v>562</v>
      </c>
      <c r="E1302" s="17" t="s">
        <v>107</v>
      </c>
      <c r="F1302" s="211">
        <v>156.622</v>
      </c>
      <c r="H1302" s="32"/>
    </row>
    <row r="1303" spans="2:8" s="1" customFormat="1" ht="16.9" customHeight="1">
      <c r="B1303" s="32"/>
      <c r="C1303" s="210" t="s">
        <v>601</v>
      </c>
      <c r="D1303" s="210" t="s">
        <v>602</v>
      </c>
      <c r="E1303" s="17" t="s">
        <v>236</v>
      </c>
      <c r="F1303" s="211">
        <v>114.422</v>
      </c>
      <c r="H1303" s="32"/>
    </row>
    <row r="1304" spans="2:8" s="1" customFormat="1" ht="16.9" customHeight="1">
      <c r="B1304" s="32"/>
      <c r="C1304" s="206" t="s">
        <v>1070</v>
      </c>
      <c r="D1304" s="207" t="s">
        <v>1071</v>
      </c>
      <c r="E1304" s="208" t="s">
        <v>172</v>
      </c>
      <c r="F1304" s="209">
        <v>2.65</v>
      </c>
      <c r="H1304" s="32"/>
    </row>
    <row r="1305" spans="2:8" s="1" customFormat="1" ht="16.9" customHeight="1">
      <c r="B1305" s="32"/>
      <c r="C1305" s="210" t="s">
        <v>1</v>
      </c>
      <c r="D1305" s="210" t="s">
        <v>1297</v>
      </c>
      <c r="E1305" s="17" t="s">
        <v>1</v>
      </c>
      <c r="F1305" s="211">
        <v>2.65</v>
      </c>
      <c r="H1305" s="32"/>
    </row>
    <row r="1306" spans="2:8" s="1" customFormat="1" ht="16.9" customHeight="1">
      <c r="B1306" s="32"/>
      <c r="C1306" s="210" t="s">
        <v>1070</v>
      </c>
      <c r="D1306" s="210" t="s">
        <v>333</v>
      </c>
      <c r="E1306" s="17" t="s">
        <v>1</v>
      </c>
      <c r="F1306" s="211">
        <v>2.65</v>
      </c>
      <c r="H1306" s="32"/>
    </row>
    <row r="1307" spans="2:8" s="1" customFormat="1" ht="16.9" customHeight="1">
      <c r="B1307" s="32"/>
      <c r="C1307" s="212" t="s">
        <v>2421</v>
      </c>
      <c r="H1307" s="32"/>
    </row>
    <row r="1308" spans="2:8" s="1" customFormat="1" ht="22.5">
      <c r="B1308" s="32"/>
      <c r="C1308" s="210" t="s">
        <v>459</v>
      </c>
      <c r="D1308" s="210" t="s">
        <v>460</v>
      </c>
      <c r="E1308" s="17" t="s">
        <v>107</v>
      </c>
      <c r="F1308" s="211">
        <v>111.506</v>
      </c>
      <c r="H1308" s="32"/>
    </row>
    <row r="1309" spans="2:8" s="1" customFormat="1" ht="16.9" customHeight="1">
      <c r="B1309" s="32"/>
      <c r="C1309" s="210" t="s">
        <v>1258</v>
      </c>
      <c r="D1309" s="210" t="s">
        <v>1259</v>
      </c>
      <c r="E1309" s="17" t="s">
        <v>107</v>
      </c>
      <c r="F1309" s="211">
        <v>288.5</v>
      </c>
      <c r="H1309" s="32"/>
    </row>
    <row r="1310" spans="2:8" s="1" customFormat="1" ht="16.9" customHeight="1">
      <c r="B1310" s="32"/>
      <c r="C1310" s="210" t="s">
        <v>509</v>
      </c>
      <c r="D1310" s="210" t="s">
        <v>510</v>
      </c>
      <c r="E1310" s="17" t="s">
        <v>154</v>
      </c>
      <c r="F1310" s="211">
        <v>763.086</v>
      </c>
      <c r="H1310" s="32"/>
    </row>
    <row r="1311" spans="2:8" s="1" customFormat="1" ht="16.9" customHeight="1">
      <c r="B1311" s="32"/>
      <c r="C1311" s="210" t="s">
        <v>580</v>
      </c>
      <c r="D1311" s="210" t="s">
        <v>581</v>
      </c>
      <c r="E1311" s="17" t="s">
        <v>107</v>
      </c>
      <c r="F1311" s="211">
        <v>529.551</v>
      </c>
      <c r="H1311" s="32"/>
    </row>
    <row r="1312" spans="2:8" s="1" customFormat="1" ht="16.9" customHeight="1">
      <c r="B1312" s="32"/>
      <c r="C1312" s="206" t="s">
        <v>1073</v>
      </c>
      <c r="D1312" s="207" t="s">
        <v>1074</v>
      </c>
      <c r="E1312" s="208" t="s">
        <v>172</v>
      </c>
      <c r="F1312" s="209">
        <v>2.4</v>
      </c>
      <c r="H1312" s="32"/>
    </row>
    <row r="1313" spans="2:8" s="1" customFormat="1" ht="16.9" customHeight="1">
      <c r="B1313" s="32"/>
      <c r="C1313" s="210" t="s">
        <v>1</v>
      </c>
      <c r="D1313" s="210" t="s">
        <v>1298</v>
      </c>
      <c r="E1313" s="17" t="s">
        <v>1</v>
      </c>
      <c r="F1313" s="211">
        <v>2.4</v>
      </c>
      <c r="H1313" s="32"/>
    </row>
    <row r="1314" spans="2:8" s="1" customFormat="1" ht="16.9" customHeight="1">
      <c r="B1314" s="32"/>
      <c r="C1314" s="210" t="s">
        <v>1073</v>
      </c>
      <c r="D1314" s="210" t="s">
        <v>333</v>
      </c>
      <c r="E1314" s="17" t="s">
        <v>1</v>
      </c>
      <c r="F1314" s="211">
        <v>2.4</v>
      </c>
      <c r="H1314" s="32"/>
    </row>
    <row r="1315" spans="2:8" s="1" customFormat="1" ht="16.9" customHeight="1">
      <c r="B1315" s="32"/>
      <c r="C1315" s="212" t="s">
        <v>2421</v>
      </c>
      <c r="H1315" s="32"/>
    </row>
    <row r="1316" spans="2:8" s="1" customFormat="1" ht="22.5">
      <c r="B1316" s="32"/>
      <c r="C1316" s="210" t="s">
        <v>459</v>
      </c>
      <c r="D1316" s="210" t="s">
        <v>460</v>
      </c>
      <c r="E1316" s="17" t="s">
        <v>107</v>
      </c>
      <c r="F1316" s="211">
        <v>111.506</v>
      </c>
      <c r="H1316" s="32"/>
    </row>
    <row r="1317" spans="2:8" s="1" customFormat="1" ht="16.9" customHeight="1">
      <c r="B1317" s="32"/>
      <c r="C1317" s="210" t="s">
        <v>1258</v>
      </c>
      <c r="D1317" s="210" t="s">
        <v>1259</v>
      </c>
      <c r="E1317" s="17" t="s">
        <v>107</v>
      </c>
      <c r="F1317" s="211">
        <v>288.5</v>
      </c>
      <c r="H1317" s="32"/>
    </row>
    <row r="1318" spans="2:8" s="1" customFormat="1" ht="16.9" customHeight="1">
      <c r="B1318" s="32"/>
      <c r="C1318" s="210" t="s">
        <v>509</v>
      </c>
      <c r="D1318" s="210" t="s">
        <v>510</v>
      </c>
      <c r="E1318" s="17" t="s">
        <v>154</v>
      </c>
      <c r="F1318" s="211">
        <v>763.086</v>
      </c>
      <c r="H1318" s="32"/>
    </row>
    <row r="1319" spans="2:8" s="1" customFormat="1" ht="16.9" customHeight="1">
      <c r="B1319" s="32"/>
      <c r="C1319" s="210" t="s">
        <v>580</v>
      </c>
      <c r="D1319" s="210" t="s">
        <v>581</v>
      </c>
      <c r="E1319" s="17" t="s">
        <v>107</v>
      </c>
      <c r="F1319" s="211">
        <v>529.551</v>
      </c>
      <c r="H1319" s="32"/>
    </row>
    <row r="1320" spans="2:8" s="1" customFormat="1" ht="16.9" customHeight="1">
      <c r="B1320" s="32"/>
      <c r="C1320" s="206" t="s">
        <v>186</v>
      </c>
      <c r="D1320" s="207" t="s">
        <v>187</v>
      </c>
      <c r="E1320" s="208" t="s">
        <v>154</v>
      </c>
      <c r="F1320" s="209">
        <v>89.5</v>
      </c>
      <c r="H1320" s="32"/>
    </row>
    <row r="1321" spans="2:8" s="1" customFormat="1" ht="16.9" customHeight="1">
      <c r="B1321" s="32"/>
      <c r="C1321" s="210" t="s">
        <v>1</v>
      </c>
      <c r="D1321" s="210" t="s">
        <v>732</v>
      </c>
      <c r="E1321" s="17" t="s">
        <v>1</v>
      </c>
      <c r="F1321" s="211">
        <v>0</v>
      </c>
      <c r="H1321" s="32"/>
    </row>
    <row r="1322" spans="2:8" s="1" customFormat="1" ht="16.9" customHeight="1">
      <c r="B1322" s="32"/>
      <c r="C1322" s="210" t="s">
        <v>1</v>
      </c>
      <c r="D1322" s="210" t="s">
        <v>1024</v>
      </c>
      <c r="E1322" s="17" t="s">
        <v>1</v>
      </c>
      <c r="F1322" s="211">
        <v>89.5</v>
      </c>
      <c r="H1322" s="32"/>
    </row>
    <row r="1323" spans="2:8" s="1" customFormat="1" ht="16.9" customHeight="1">
      <c r="B1323" s="32"/>
      <c r="C1323" s="210" t="s">
        <v>186</v>
      </c>
      <c r="D1323" s="210" t="s">
        <v>334</v>
      </c>
      <c r="E1323" s="17" t="s">
        <v>1</v>
      </c>
      <c r="F1323" s="211">
        <v>89.5</v>
      </c>
      <c r="H1323" s="32"/>
    </row>
    <row r="1324" spans="2:8" s="1" customFormat="1" ht="16.9" customHeight="1">
      <c r="B1324" s="32"/>
      <c r="C1324" s="212" t="s">
        <v>2421</v>
      </c>
      <c r="H1324" s="32"/>
    </row>
    <row r="1325" spans="2:8" s="1" customFormat="1" ht="16.9" customHeight="1">
      <c r="B1325" s="32"/>
      <c r="C1325" s="210" t="s">
        <v>742</v>
      </c>
      <c r="D1325" s="210" t="s">
        <v>743</v>
      </c>
      <c r="E1325" s="17" t="s">
        <v>154</v>
      </c>
      <c r="F1325" s="211">
        <v>89.5</v>
      </c>
      <c r="H1325" s="32"/>
    </row>
    <row r="1326" spans="2:8" s="1" customFormat="1" ht="16.9" customHeight="1">
      <c r="B1326" s="32"/>
      <c r="C1326" s="210" t="s">
        <v>341</v>
      </c>
      <c r="D1326" s="210" t="s">
        <v>342</v>
      </c>
      <c r="E1326" s="17" t="s">
        <v>154</v>
      </c>
      <c r="F1326" s="211">
        <v>249.5</v>
      </c>
      <c r="H1326" s="32"/>
    </row>
    <row r="1327" spans="2:8" s="1" customFormat="1" ht="22.5">
      <c r="B1327" s="32"/>
      <c r="C1327" s="210" t="s">
        <v>1213</v>
      </c>
      <c r="D1327" s="210" t="s">
        <v>1214</v>
      </c>
      <c r="E1327" s="17" t="s">
        <v>154</v>
      </c>
      <c r="F1327" s="211">
        <v>187.5</v>
      </c>
      <c r="H1327" s="32"/>
    </row>
    <row r="1328" spans="2:8" s="1" customFormat="1" ht="16.9" customHeight="1">
      <c r="B1328" s="32"/>
      <c r="C1328" s="210" t="s">
        <v>729</v>
      </c>
      <c r="D1328" s="210" t="s">
        <v>730</v>
      </c>
      <c r="E1328" s="17" t="s">
        <v>154</v>
      </c>
      <c r="F1328" s="211">
        <v>89.5</v>
      </c>
      <c r="H1328" s="32"/>
    </row>
    <row r="1329" spans="2:8" s="1" customFormat="1" ht="16.9" customHeight="1">
      <c r="B1329" s="32"/>
      <c r="C1329" s="210" t="s">
        <v>939</v>
      </c>
      <c r="D1329" s="210" t="s">
        <v>940</v>
      </c>
      <c r="E1329" s="17" t="s">
        <v>236</v>
      </c>
      <c r="F1329" s="211">
        <v>163.615</v>
      </c>
      <c r="H1329" s="32"/>
    </row>
    <row r="1330" spans="2:8" s="1" customFormat="1" ht="16.9" customHeight="1">
      <c r="B1330" s="32"/>
      <c r="C1330" s="210" t="s">
        <v>963</v>
      </c>
      <c r="D1330" s="210" t="s">
        <v>964</v>
      </c>
      <c r="E1330" s="17" t="s">
        <v>236</v>
      </c>
      <c r="F1330" s="211">
        <v>128.682</v>
      </c>
      <c r="H1330" s="32"/>
    </row>
    <row r="1331" spans="2:8" s="1" customFormat="1" ht="16.9" customHeight="1">
      <c r="B1331" s="32"/>
      <c r="C1331" s="206" t="s">
        <v>1076</v>
      </c>
      <c r="D1331" s="207" t="s">
        <v>1077</v>
      </c>
      <c r="E1331" s="208" t="s">
        <v>199</v>
      </c>
      <c r="F1331" s="209">
        <v>14</v>
      </c>
      <c r="H1331" s="32"/>
    </row>
    <row r="1332" spans="2:8" s="1" customFormat="1" ht="16.9" customHeight="1">
      <c r="B1332" s="32"/>
      <c r="C1332" s="210" t="s">
        <v>1</v>
      </c>
      <c r="D1332" s="210" t="s">
        <v>1430</v>
      </c>
      <c r="E1332" s="17" t="s">
        <v>1</v>
      </c>
      <c r="F1332" s="211">
        <v>0</v>
      </c>
      <c r="H1332" s="32"/>
    </row>
    <row r="1333" spans="2:8" s="1" customFormat="1" ht="16.9" customHeight="1">
      <c r="B1333" s="32"/>
      <c r="C1333" s="210" t="s">
        <v>1</v>
      </c>
      <c r="D1333" s="210" t="s">
        <v>1431</v>
      </c>
      <c r="E1333" s="17" t="s">
        <v>1</v>
      </c>
      <c r="F1333" s="211">
        <v>14</v>
      </c>
      <c r="H1333" s="32"/>
    </row>
    <row r="1334" spans="2:8" s="1" customFormat="1" ht="16.9" customHeight="1">
      <c r="B1334" s="32"/>
      <c r="C1334" s="210" t="s">
        <v>1076</v>
      </c>
      <c r="D1334" s="210" t="s">
        <v>333</v>
      </c>
      <c r="E1334" s="17" t="s">
        <v>1</v>
      </c>
      <c r="F1334" s="211">
        <v>14</v>
      </c>
      <c r="H1334" s="32"/>
    </row>
    <row r="1335" spans="2:8" s="1" customFormat="1" ht="16.9" customHeight="1">
      <c r="B1335" s="32"/>
      <c r="C1335" s="212" t="s">
        <v>2421</v>
      </c>
      <c r="H1335" s="32"/>
    </row>
    <row r="1336" spans="2:8" s="1" customFormat="1" ht="16.9" customHeight="1">
      <c r="B1336" s="32"/>
      <c r="C1336" s="210" t="s">
        <v>1427</v>
      </c>
      <c r="D1336" s="210" t="s">
        <v>1428</v>
      </c>
      <c r="E1336" s="17" t="s">
        <v>506</v>
      </c>
      <c r="F1336" s="211">
        <v>30</v>
      </c>
      <c r="H1336" s="32"/>
    </row>
    <row r="1337" spans="2:8" s="1" customFormat="1" ht="16.9" customHeight="1">
      <c r="B1337" s="32"/>
      <c r="C1337" s="210" t="s">
        <v>1434</v>
      </c>
      <c r="D1337" s="210" t="s">
        <v>1435</v>
      </c>
      <c r="E1337" s="17" t="s">
        <v>506</v>
      </c>
      <c r="F1337" s="211">
        <v>14</v>
      </c>
      <c r="H1337" s="32"/>
    </row>
    <row r="1338" spans="2:8" s="1" customFormat="1" ht="16.9" customHeight="1">
      <c r="B1338" s="32"/>
      <c r="C1338" s="206" t="s">
        <v>1078</v>
      </c>
      <c r="D1338" s="207" t="s">
        <v>1079</v>
      </c>
      <c r="E1338" s="208" t="s">
        <v>199</v>
      </c>
      <c r="F1338" s="209">
        <v>2</v>
      </c>
      <c r="H1338" s="32"/>
    </row>
    <row r="1339" spans="2:8" s="1" customFormat="1" ht="16.9" customHeight="1">
      <c r="B1339" s="32"/>
      <c r="C1339" s="210" t="s">
        <v>1</v>
      </c>
      <c r="D1339" s="210" t="s">
        <v>1474</v>
      </c>
      <c r="E1339" s="17" t="s">
        <v>1</v>
      </c>
      <c r="F1339" s="211">
        <v>0</v>
      </c>
      <c r="H1339" s="32"/>
    </row>
    <row r="1340" spans="2:8" s="1" customFormat="1" ht="16.9" customHeight="1">
      <c r="B1340" s="32"/>
      <c r="C1340" s="210" t="s">
        <v>1</v>
      </c>
      <c r="D1340" s="210" t="s">
        <v>88</v>
      </c>
      <c r="E1340" s="17" t="s">
        <v>1</v>
      </c>
      <c r="F1340" s="211">
        <v>2</v>
      </c>
      <c r="H1340" s="32"/>
    </row>
    <row r="1341" spans="2:8" s="1" customFormat="1" ht="16.9" customHeight="1">
      <c r="B1341" s="32"/>
      <c r="C1341" s="210" t="s">
        <v>1078</v>
      </c>
      <c r="D1341" s="210" t="s">
        <v>333</v>
      </c>
      <c r="E1341" s="17" t="s">
        <v>1</v>
      </c>
      <c r="F1341" s="211">
        <v>2</v>
      </c>
      <c r="H1341" s="32"/>
    </row>
    <row r="1342" spans="2:8" s="1" customFormat="1" ht="16.9" customHeight="1">
      <c r="B1342" s="32"/>
      <c r="C1342" s="212" t="s">
        <v>2421</v>
      </c>
      <c r="H1342" s="32"/>
    </row>
    <row r="1343" spans="2:8" s="1" customFormat="1" ht="22.5">
      <c r="B1343" s="32"/>
      <c r="C1343" s="210" t="s">
        <v>1469</v>
      </c>
      <c r="D1343" s="210" t="s">
        <v>1470</v>
      </c>
      <c r="E1343" s="17" t="s">
        <v>506</v>
      </c>
      <c r="F1343" s="211">
        <v>38</v>
      </c>
      <c r="H1343" s="32"/>
    </row>
    <row r="1344" spans="2:8" s="1" customFormat="1" ht="16.9" customHeight="1">
      <c r="B1344" s="32"/>
      <c r="C1344" s="210" t="s">
        <v>1478</v>
      </c>
      <c r="D1344" s="210" t="s">
        <v>1479</v>
      </c>
      <c r="E1344" s="17" t="s">
        <v>506</v>
      </c>
      <c r="F1344" s="211">
        <v>2</v>
      </c>
      <c r="H1344" s="32"/>
    </row>
    <row r="1345" spans="2:8" s="1" customFormat="1" ht="16.9" customHeight="1">
      <c r="B1345" s="32"/>
      <c r="C1345" s="206" t="s">
        <v>1080</v>
      </c>
      <c r="D1345" s="207" t="s">
        <v>1081</v>
      </c>
      <c r="E1345" s="208" t="s">
        <v>199</v>
      </c>
      <c r="F1345" s="209">
        <v>14</v>
      </c>
      <c r="H1345" s="32"/>
    </row>
    <row r="1346" spans="2:8" s="1" customFormat="1" ht="16.9" customHeight="1">
      <c r="B1346" s="32"/>
      <c r="C1346" s="210" t="s">
        <v>1</v>
      </c>
      <c r="D1346" s="210" t="s">
        <v>1432</v>
      </c>
      <c r="E1346" s="17" t="s">
        <v>1</v>
      </c>
      <c r="F1346" s="211">
        <v>0</v>
      </c>
      <c r="H1346" s="32"/>
    </row>
    <row r="1347" spans="2:8" s="1" customFormat="1" ht="16.9" customHeight="1">
      <c r="B1347" s="32"/>
      <c r="C1347" s="210" t="s">
        <v>1</v>
      </c>
      <c r="D1347" s="210" t="s">
        <v>1076</v>
      </c>
      <c r="E1347" s="17" t="s">
        <v>1</v>
      </c>
      <c r="F1347" s="211">
        <v>14</v>
      </c>
      <c r="H1347" s="32"/>
    </row>
    <row r="1348" spans="2:8" s="1" customFormat="1" ht="16.9" customHeight="1">
      <c r="B1348" s="32"/>
      <c r="C1348" s="210" t="s">
        <v>1080</v>
      </c>
      <c r="D1348" s="210" t="s">
        <v>333</v>
      </c>
      <c r="E1348" s="17" t="s">
        <v>1</v>
      </c>
      <c r="F1348" s="211">
        <v>14</v>
      </c>
      <c r="H1348" s="32"/>
    </row>
    <row r="1349" spans="2:8" s="1" customFormat="1" ht="16.9" customHeight="1">
      <c r="B1349" s="32"/>
      <c r="C1349" s="212" t="s">
        <v>2421</v>
      </c>
      <c r="H1349" s="32"/>
    </row>
    <row r="1350" spans="2:8" s="1" customFormat="1" ht="16.9" customHeight="1">
      <c r="B1350" s="32"/>
      <c r="C1350" s="210" t="s">
        <v>1427</v>
      </c>
      <c r="D1350" s="210" t="s">
        <v>1428</v>
      </c>
      <c r="E1350" s="17" t="s">
        <v>506</v>
      </c>
      <c r="F1350" s="211">
        <v>30</v>
      </c>
      <c r="H1350" s="32"/>
    </row>
    <row r="1351" spans="2:8" s="1" customFormat="1" ht="16.9" customHeight="1">
      <c r="B1351" s="32"/>
      <c r="C1351" s="210" t="s">
        <v>1437</v>
      </c>
      <c r="D1351" s="210" t="s">
        <v>1438</v>
      </c>
      <c r="E1351" s="17" t="s">
        <v>506</v>
      </c>
      <c r="F1351" s="211">
        <v>14</v>
      </c>
      <c r="H1351" s="32"/>
    </row>
    <row r="1352" spans="2:8" s="1" customFormat="1" ht="16.9" customHeight="1">
      <c r="B1352" s="32"/>
      <c r="C1352" s="206" t="s">
        <v>1082</v>
      </c>
      <c r="D1352" s="207" t="s">
        <v>1083</v>
      </c>
      <c r="E1352" s="208" t="s">
        <v>199</v>
      </c>
      <c r="F1352" s="209">
        <v>2</v>
      </c>
      <c r="H1352" s="32"/>
    </row>
    <row r="1353" spans="2:8" s="1" customFormat="1" ht="16.9" customHeight="1">
      <c r="B1353" s="32"/>
      <c r="C1353" s="210" t="s">
        <v>1</v>
      </c>
      <c r="D1353" s="210" t="s">
        <v>1433</v>
      </c>
      <c r="E1353" s="17" t="s">
        <v>1</v>
      </c>
      <c r="F1353" s="211">
        <v>0</v>
      </c>
      <c r="H1353" s="32"/>
    </row>
    <row r="1354" spans="2:8" s="1" customFormat="1" ht="16.9" customHeight="1">
      <c r="B1354" s="32"/>
      <c r="C1354" s="210" t="s">
        <v>1</v>
      </c>
      <c r="D1354" s="210" t="s">
        <v>1135</v>
      </c>
      <c r="E1354" s="17" t="s">
        <v>1</v>
      </c>
      <c r="F1354" s="211">
        <v>2</v>
      </c>
      <c r="H1354" s="32"/>
    </row>
    <row r="1355" spans="2:8" s="1" customFormat="1" ht="16.9" customHeight="1">
      <c r="B1355" s="32"/>
      <c r="C1355" s="210" t="s">
        <v>1082</v>
      </c>
      <c r="D1355" s="210" t="s">
        <v>333</v>
      </c>
      <c r="E1355" s="17" t="s">
        <v>1</v>
      </c>
      <c r="F1355" s="211">
        <v>2</v>
      </c>
      <c r="H1355" s="32"/>
    </row>
    <row r="1356" spans="2:8" s="1" customFormat="1" ht="16.9" customHeight="1">
      <c r="B1356" s="32"/>
      <c r="C1356" s="212" t="s">
        <v>2421</v>
      </c>
      <c r="H1356" s="32"/>
    </row>
    <row r="1357" spans="2:8" s="1" customFormat="1" ht="16.9" customHeight="1">
      <c r="B1357" s="32"/>
      <c r="C1357" s="210" t="s">
        <v>1427</v>
      </c>
      <c r="D1357" s="210" t="s">
        <v>1428</v>
      </c>
      <c r="E1357" s="17" t="s">
        <v>506</v>
      </c>
      <c r="F1357" s="211">
        <v>30</v>
      </c>
      <c r="H1357" s="32"/>
    </row>
    <row r="1358" spans="2:8" s="1" customFormat="1" ht="22.5">
      <c r="B1358" s="32"/>
      <c r="C1358" s="210" t="s">
        <v>1399</v>
      </c>
      <c r="D1358" s="210" t="s">
        <v>1400</v>
      </c>
      <c r="E1358" s="17" t="s">
        <v>107</v>
      </c>
      <c r="F1358" s="211">
        <v>0.54</v>
      </c>
      <c r="H1358" s="32"/>
    </row>
    <row r="1359" spans="2:8" s="1" customFormat="1" ht="16.9" customHeight="1">
      <c r="B1359" s="32"/>
      <c r="C1359" s="210" t="s">
        <v>1440</v>
      </c>
      <c r="D1359" s="210" t="s">
        <v>1441</v>
      </c>
      <c r="E1359" s="17" t="s">
        <v>506</v>
      </c>
      <c r="F1359" s="211">
        <v>2</v>
      </c>
      <c r="H1359" s="32"/>
    </row>
    <row r="1360" spans="2:8" s="1" customFormat="1" ht="16.9" customHeight="1">
      <c r="B1360" s="32"/>
      <c r="C1360" s="206" t="s">
        <v>1084</v>
      </c>
      <c r="D1360" s="207" t="s">
        <v>1085</v>
      </c>
      <c r="E1360" s="208" t="s">
        <v>199</v>
      </c>
      <c r="F1360" s="209">
        <v>32</v>
      </c>
      <c r="H1360" s="32"/>
    </row>
    <row r="1361" spans="2:8" s="1" customFormat="1" ht="16.9" customHeight="1">
      <c r="B1361" s="32"/>
      <c r="C1361" s="210" t="s">
        <v>1</v>
      </c>
      <c r="D1361" s="210" t="s">
        <v>1446</v>
      </c>
      <c r="E1361" s="17" t="s">
        <v>1</v>
      </c>
      <c r="F1361" s="211">
        <v>0</v>
      </c>
      <c r="H1361" s="32"/>
    </row>
    <row r="1362" spans="2:8" s="1" customFormat="1" ht="16.9" customHeight="1">
      <c r="B1362" s="32"/>
      <c r="C1362" s="210" t="s">
        <v>1</v>
      </c>
      <c r="D1362" s="210" t="s">
        <v>1447</v>
      </c>
      <c r="E1362" s="17" t="s">
        <v>1</v>
      </c>
      <c r="F1362" s="211">
        <v>28</v>
      </c>
      <c r="H1362" s="32"/>
    </row>
    <row r="1363" spans="2:8" s="1" customFormat="1" ht="16.9" customHeight="1">
      <c r="B1363" s="32"/>
      <c r="C1363" s="210" t="s">
        <v>1</v>
      </c>
      <c r="D1363" s="210" t="s">
        <v>1448</v>
      </c>
      <c r="E1363" s="17" t="s">
        <v>1</v>
      </c>
      <c r="F1363" s="211">
        <v>4</v>
      </c>
      <c r="H1363" s="32"/>
    </row>
    <row r="1364" spans="2:8" s="1" customFormat="1" ht="16.9" customHeight="1">
      <c r="B1364" s="32"/>
      <c r="C1364" s="210" t="s">
        <v>1084</v>
      </c>
      <c r="D1364" s="210" t="s">
        <v>333</v>
      </c>
      <c r="E1364" s="17" t="s">
        <v>1</v>
      </c>
      <c r="F1364" s="211">
        <v>32</v>
      </c>
      <c r="H1364" s="32"/>
    </row>
    <row r="1365" spans="2:8" s="1" customFormat="1" ht="16.9" customHeight="1">
      <c r="B1365" s="32"/>
      <c r="C1365" s="212" t="s">
        <v>2421</v>
      </c>
      <c r="H1365" s="32"/>
    </row>
    <row r="1366" spans="2:8" s="1" customFormat="1" ht="16.9" customHeight="1">
      <c r="B1366" s="32"/>
      <c r="C1366" s="210" t="s">
        <v>1443</v>
      </c>
      <c r="D1366" s="210" t="s">
        <v>1444</v>
      </c>
      <c r="E1366" s="17" t="s">
        <v>506</v>
      </c>
      <c r="F1366" s="211">
        <v>36</v>
      </c>
      <c r="H1366" s="32"/>
    </row>
    <row r="1367" spans="2:8" s="1" customFormat="1" ht="16.9" customHeight="1">
      <c r="B1367" s="32"/>
      <c r="C1367" s="210" t="s">
        <v>1450</v>
      </c>
      <c r="D1367" s="210" t="s">
        <v>1451</v>
      </c>
      <c r="E1367" s="17" t="s">
        <v>506</v>
      </c>
      <c r="F1367" s="211">
        <v>32</v>
      </c>
      <c r="H1367" s="32"/>
    </row>
    <row r="1368" spans="2:8" s="1" customFormat="1" ht="16.9" customHeight="1">
      <c r="B1368" s="32"/>
      <c r="C1368" s="206" t="s">
        <v>1086</v>
      </c>
      <c r="D1368" s="207" t="s">
        <v>1087</v>
      </c>
      <c r="E1368" s="208" t="s">
        <v>199</v>
      </c>
      <c r="F1368" s="209">
        <v>4</v>
      </c>
      <c r="H1368" s="32"/>
    </row>
    <row r="1369" spans="2:8" s="1" customFormat="1" ht="16.9" customHeight="1">
      <c r="B1369" s="32"/>
      <c r="C1369" s="210" t="s">
        <v>1</v>
      </c>
      <c r="D1369" s="210" t="s">
        <v>1449</v>
      </c>
      <c r="E1369" s="17" t="s">
        <v>1</v>
      </c>
      <c r="F1369" s="211">
        <v>0</v>
      </c>
      <c r="H1369" s="32"/>
    </row>
    <row r="1370" spans="2:8" s="1" customFormat="1" ht="16.9" customHeight="1">
      <c r="B1370" s="32"/>
      <c r="C1370" s="210" t="s">
        <v>1</v>
      </c>
      <c r="D1370" s="210" t="s">
        <v>1448</v>
      </c>
      <c r="E1370" s="17" t="s">
        <v>1</v>
      </c>
      <c r="F1370" s="211">
        <v>4</v>
      </c>
      <c r="H1370" s="32"/>
    </row>
    <row r="1371" spans="2:8" s="1" customFormat="1" ht="16.9" customHeight="1">
      <c r="B1371" s="32"/>
      <c r="C1371" s="210" t="s">
        <v>1086</v>
      </c>
      <c r="D1371" s="210" t="s">
        <v>333</v>
      </c>
      <c r="E1371" s="17" t="s">
        <v>1</v>
      </c>
      <c r="F1371" s="211">
        <v>4</v>
      </c>
      <c r="H1371" s="32"/>
    </row>
    <row r="1372" spans="2:8" s="1" customFormat="1" ht="16.9" customHeight="1">
      <c r="B1372" s="32"/>
      <c r="C1372" s="212" t="s">
        <v>2421</v>
      </c>
      <c r="H1372" s="32"/>
    </row>
    <row r="1373" spans="2:8" s="1" customFormat="1" ht="16.9" customHeight="1">
      <c r="B1373" s="32"/>
      <c r="C1373" s="210" t="s">
        <v>1443</v>
      </c>
      <c r="D1373" s="210" t="s">
        <v>1444</v>
      </c>
      <c r="E1373" s="17" t="s">
        <v>506</v>
      </c>
      <c r="F1373" s="211">
        <v>36</v>
      </c>
      <c r="H1373" s="32"/>
    </row>
    <row r="1374" spans="2:8" s="1" customFormat="1" ht="16.9" customHeight="1">
      <c r="B1374" s="32"/>
      <c r="C1374" s="210" t="s">
        <v>1453</v>
      </c>
      <c r="D1374" s="210" t="s">
        <v>1454</v>
      </c>
      <c r="E1374" s="17" t="s">
        <v>506</v>
      </c>
      <c r="F1374" s="211">
        <v>4</v>
      </c>
      <c r="H1374" s="32"/>
    </row>
    <row r="1375" spans="2:8" s="1" customFormat="1" ht="16.9" customHeight="1">
      <c r="B1375" s="32"/>
      <c r="C1375" s="206" t="s">
        <v>1088</v>
      </c>
      <c r="D1375" s="207" t="s">
        <v>1089</v>
      </c>
      <c r="E1375" s="208" t="s">
        <v>199</v>
      </c>
      <c r="F1375" s="209">
        <v>18</v>
      </c>
      <c r="H1375" s="32"/>
    </row>
    <row r="1376" spans="2:8" s="1" customFormat="1" ht="16.9" customHeight="1">
      <c r="B1376" s="32"/>
      <c r="C1376" s="210" t="s">
        <v>1</v>
      </c>
      <c r="D1376" s="210" t="s">
        <v>1459</v>
      </c>
      <c r="E1376" s="17" t="s">
        <v>1</v>
      </c>
      <c r="F1376" s="211">
        <v>0</v>
      </c>
      <c r="H1376" s="32"/>
    </row>
    <row r="1377" spans="2:8" s="1" customFormat="1" ht="16.9" customHeight="1">
      <c r="B1377" s="32"/>
      <c r="C1377" s="210" t="s">
        <v>1</v>
      </c>
      <c r="D1377" s="210" t="s">
        <v>1431</v>
      </c>
      <c r="E1377" s="17" t="s">
        <v>1</v>
      </c>
      <c r="F1377" s="211">
        <v>14</v>
      </c>
      <c r="H1377" s="32"/>
    </row>
    <row r="1378" spans="2:8" s="1" customFormat="1" ht="16.9" customHeight="1">
      <c r="B1378" s="32"/>
      <c r="C1378" s="210" t="s">
        <v>1</v>
      </c>
      <c r="D1378" s="210" t="s">
        <v>1460</v>
      </c>
      <c r="E1378" s="17" t="s">
        <v>1</v>
      </c>
      <c r="F1378" s="211">
        <v>4</v>
      </c>
      <c r="H1378" s="32"/>
    </row>
    <row r="1379" spans="2:8" s="1" customFormat="1" ht="16.9" customHeight="1">
      <c r="B1379" s="32"/>
      <c r="C1379" s="210" t="s">
        <v>1088</v>
      </c>
      <c r="D1379" s="210" t="s">
        <v>333</v>
      </c>
      <c r="E1379" s="17" t="s">
        <v>1</v>
      </c>
      <c r="F1379" s="211">
        <v>18</v>
      </c>
      <c r="H1379" s="32"/>
    </row>
    <row r="1380" spans="2:8" s="1" customFormat="1" ht="16.9" customHeight="1">
      <c r="B1380" s="32"/>
      <c r="C1380" s="212" t="s">
        <v>2421</v>
      </c>
      <c r="H1380" s="32"/>
    </row>
    <row r="1381" spans="2:8" s="1" customFormat="1" ht="16.9" customHeight="1">
      <c r="B1381" s="32"/>
      <c r="C1381" s="210" t="s">
        <v>1456</v>
      </c>
      <c r="D1381" s="210" t="s">
        <v>1457</v>
      </c>
      <c r="E1381" s="17" t="s">
        <v>506</v>
      </c>
      <c r="F1381" s="211">
        <v>19</v>
      </c>
      <c r="H1381" s="32"/>
    </row>
    <row r="1382" spans="2:8" s="1" customFormat="1" ht="16.9" customHeight="1">
      <c r="B1382" s="32"/>
      <c r="C1382" s="210" t="s">
        <v>1463</v>
      </c>
      <c r="D1382" s="210" t="s">
        <v>1464</v>
      </c>
      <c r="E1382" s="17" t="s">
        <v>506</v>
      </c>
      <c r="F1382" s="211">
        <v>18</v>
      </c>
      <c r="H1382" s="32"/>
    </row>
    <row r="1383" spans="2:8" s="1" customFormat="1" ht="16.9" customHeight="1">
      <c r="B1383" s="32"/>
      <c r="C1383" s="206" t="s">
        <v>1090</v>
      </c>
      <c r="D1383" s="207" t="s">
        <v>1091</v>
      </c>
      <c r="E1383" s="208" t="s">
        <v>199</v>
      </c>
      <c r="F1383" s="209">
        <v>1</v>
      </c>
      <c r="H1383" s="32"/>
    </row>
    <row r="1384" spans="2:8" s="1" customFormat="1" ht="16.9" customHeight="1">
      <c r="B1384" s="32"/>
      <c r="C1384" s="210" t="s">
        <v>1</v>
      </c>
      <c r="D1384" s="210" t="s">
        <v>1461</v>
      </c>
      <c r="E1384" s="17" t="s">
        <v>1</v>
      </c>
      <c r="F1384" s="211">
        <v>0</v>
      </c>
      <c r="H1384" s="32"/>
    </row>
    <row r="1385" spans="2:8" s="1" customFormat="1" ht="16.9" customHeight="1">
      <c r="B1385" s="32"/>
      <c r="C1385" s="210" t="s">
        <v>1</v>
      </c>
      <c r="D1385" s="210" t="s">
        <v>1462</v>
      </c>
      <c r="E1385" s="17" t="s">
        <v>1</v>
      </c>
      <c r="F1385" s="211">
        <v>1</v>
      </c>
      <c r="H1385" s="32"/>
    </row>
    <row r="1386" spans="2:8" s="1" customFormat="1" ht="16.9" customHeight="1">
      <c r="B1386" s="32"/>
      <c r="C1386" s="210" t="s">
        <v>1090</v>
      </c>
      <c r="D1386" s="210" t="s">
        <v>333</v>
      </c>
      <c r="E1386" s="17" t="s">
        <v>1</v>
      </c>
      <c r="F1386" s="211">
        <v>1</v>
      </c>
      <c r="H1386" s="32"/>
    </row>
    <row r="1387" spans="2:8" s="1" customFormat="1" ht="16.9" customHeight="1">
      <c r="B1387" s="32"/>
      <c r="C1387" s="212" t="s">
        <v>2421</v>
      </c>
      <c r="H1387" s="32"/>
    </row>
    <row r="1388" spans="2:8" s="1" customFormat="1" ht="16.9" customHeight="1">
      <c r="B1388" s="32"/>
      <c r="C1388" s="210" t="s">
        <v>1456</v>
      </c>
      <c r="D1388" s="210" t="s">
        <v>1457</v>
      </c>
      <c r="E1388" s="17" t="s">
        <v>506</v>
      </c>
      <c r="F1388" s="211">
        <v>19</v>
      </c>
      <c r="H1388" s="32"/>
    </row>
    <row r="1389" spans="2:8" s="1" customFormat="1" ht="16.9" customHeight="1">
      <c r="B1389" s="32"/>
      <c r="C1389" s="210" t="s">
        <v>1466</v>
      </c>
      <c r="D1389" s="210" t="s">
        <v>1467</v>
      </c>
      <c r="E1389" s="17" t="s">
        <v>506</v>
      </c>
      <c r="F1389" s="211">
        <v>1</v>
      </c>
      <c r="H1389" s="32"/>
    </row>
    <row r="1390" spans="2:8" s="1" customFormat="1" ht="16.9" customHeight="1">
      <c r="B1390" s="32"/>
      <c r="C1390" s="206" t="s">
        <v>1092</v>
      </c>
      <c r="D1390" s="207" t="s">
        <v>1093</v>
      </c>
      <c r="E1390" s="208" t="s">
        <v>199</v>
      </c>
      <c r="F1390" s="209">
        <v>36</v>
      </c>
      <c r="H1390" s="32"/>
    </row>
    <row r="1391" spans="2:8" s="1" customFormat="1" ht="16.9" customHeight="1">
      <c r="B1391" s="32"/>
      <c r="C1391" s="210" t="s">
        <v>1</v>
      </c>
      <c r="D1391" s="210" t="s">
        <v>1472</v>
      </c>
      <c r="E1391" s="17" t="s">
        <v>1</v>
      </c>
      <c r="F1391" s="211">
        <v>0</v>
      </c>
      <c r="H1391" s="32"/>
    </row>
    <row r="1392" spans="2:8" s="1" customFormat="1" ht="16.9" customHeight="1">
      <c r="B1392" s="32"/>
      <c r="C1392" s="210" t="s">
        <v>1</v>
      </c>
      <c r="D1392" s="210" t="s">
        <v>1473</v>
      </c>
      <c r="E1392" s="17" t="s">
        <v>1</v>
      </c>
      <c r="F1392" s="211">
        <v>36</v>
      </c>
      <c r="H1392" s="32"/>
    </row>
    <row r="1393" spans="2:8" s="1" customFormat="1" ht="16.9" customHeight="1">
      <c r="B1393" s="32"/>
      <c r="C1393" s="210" t="s">
        <v>1092</v>
      </c>
      <c r="D1393" s="210" t="s">
        <v>333</v>
      </c>
      <c r="E1393" s="17" t="s">
        <v>1</v>
      </c>
      <c r="F1393" s="211">
        <v>36</v>
      </c>
      <c r="H1393" s="32"/>
    </row>
    <row r="1394" spans="2:8" s="1" customFormat="1" ht="16.9" customHeight="1">
      <c r="B1394" s="32"/>
      <c r="C1394" s="212" t="s">
        <v>2421</v>
      </c>
      <c r="H1394" s="32"/>
    </row>
    <row r="1395" spans="2:8" s="1" customFormat="1" ht="22.5">
      <c r="B1395" s="32"/>
      <c r="C1395" s="210" t="s">
        <v>1469</v>
      </c>
      <c r="D1395" s="210" t="s">
        <v>1470</v>
      </c>
      <c r="E1395" s="17" t="s">
        <v>506</v>
      </c>
      <c r="F1395" s="211">
        <v>38</v>
      </c>
      <c r="H1395" s="32"/>
    </row>
    <row r="1396" spans="2:8" s="1" customFormat="1" ht="16.9" customHeight="1">
      <c r="B1396" s="32"/>
      <c r="C1396" s="210" t="s">
        <v>1475</v>
      </c>
      <c r="D1396" s="210" t="s">
        <v>1476</v>
      </c>
      <c r="E1396" s="17" t="s">
        <v>506</v>
      </c>
      <c r="F1396" s="211">
        <v>36</v>
      </c>
      <c r="H1396" s="32"/>
    </row>
    <row r="1397" spans="2:8" s="1" customFormat="1" ht="16.9" customHeight="1">
      <c r="B1397" s="32"/>
      <c r="C1397" s="206" t="s">
        <v>1094</v>
      </c>
      <c r="D1397" s="207" t="s">
        <v>1095</v>
      </c>
      <c r="E1397" s="208" t="s">
        <v>199</v>
      </c>
      <c r="F1397" s="209">
        <v>4</v>
      </c>
      <c r="H1397" s="32"/>
    </row>
    <row r="1398" spans="2:8" s="1" customFormat="1" ht="16.9" customHeight="1">
      <c r="B1398" s="32"/>
      <c r="C1398" s="210" t="s">
        <v>1</v>
      </c>
      <c r="D1398" s="210" t="s">
        <v>1170</v>
      </c>
      <c r="E1398" s="17" t="s">
        <v>1</v>
      </c>
      <c r="F1398" s="211">
        <v>0</v>
      </c>
      <c r="H1398" s="32"/>
    </row>
    <row r="1399" spans="2:8" s="1" customFormat="1" ht="16.9" customHeight="1">
      <c r="B1399" s="32"/>
      <c r="C1399" s="210" t="s">
        <v>1</v>
      </c>
      <c r="D1399" s="210" t="s">
        <v>262</v>
      </c>
      <c r="E1399" s="17" t="s">
        <v>1</v>
      </c>
      <c r="F1399" s="211">
        <v>4</v>
      </c>
      <c r="H1399" s="32"/>
    </row>
    <row r="1400" spans="2:8" s="1" customFormat="1" ht="16.9" customHeight="1">
      <c r="B1400" s="32"/>
      <c r="C1400" s="210" t="s">
        <v>1094</v>
      </c>
      <c r="D1400" s="210" t="s">
        <v>334</v>
      </c>
      <c r="E1400" s="17" t="s">
        <v>1</v>
      </c>
      <c r="F1400" s="211">
        <v>4</v>
      </c>
      <c r="H1400" s="32"/>
    </row>
    <row r="1401" spans="2:8" s="1" customFormat="1" ht="16.9" customHeight="1">
      <c r="B1401" s="32"/>
      <c r="C1401" s="212" t="s">
        <v>2421</v>
      </c>
      <c r="H1401" s="32"/>
    </row>
    <row r="1402" spans="2:8" s="1" customFormat="1" ht="16.9" customHeight="1">
      <c r="B1402" s="32"/>
      <c r="C1402" s="210" t="s">
        <v>1641</v>
      </c>
      <c r="D1402" s="210" t="s">
        <v>1642</v>
      </c>
      <c r="E1402" s="17" t="s">
        <v>506</v>
      </c>
      <c r="F1402" s="211">
        <v>4</v>
      </c>
      <c r="H1402" s="32"/>
    </row>
    <row r="1403" spans="2:8" s="1" customFormat="1" ht="16.9" customHeight="1">
      <c r="B1403" s="32"/>
      <c r="C1403" s="210" t="s">
        <v>1645</v>
      </c>
      <c r="D1403" s="210" t="s">
        <v>1646</v>
      </c>
      <c r="E1403" s="17" t="s">
        <v>506</v>
      </c>
      <c r="F1403" s="211">
        <v>4</v>
      </c>
      <c r="H1403" s="32"/>
    </row>
    <row r="1404" spans="2:8" s="1" customFormat="1" ht="16.9" customHeight="1">
      <c r="B1404" s="32"/>
      <c r="C1404" s="206" t="s">
        <v>1096</v>
      </c>
      <c r="D1404" s="207" t="s">
        <v>1097</v>
      </c>
      <c r="E1404" s="208" t="s">
        <v>154</v>
      </c>
      <c r="F1404" s="209">
        <v>629.6</v>
      </c>
      <c r="H1404" s="32"/>
    </row>
    <row r="1405" spans="2:8" s="1" customFormat="1" ht="16.9" customHeight="1">
      <c r="B1405" s="32"/>
      <c r="C1405" s="210" t="s">
        <v>1</v>
      </c>
      <c r="D1405" s="210" t="s">
        <v>1198</v>
      </c>
      <c r="E1405" s="17" t="s">
        <v>1</v>
      </c>
      <c r="F1405" s="211">
        <v>0</v>
      </c>
      <c r="H1405" s="32"/>
    </row>
    <row r="1406" spans="2:8" s="1" customFormat="1" ht="16.9" customHeight="1">
      <c r="B1406" s="32"/>
      <c r="C1406" s="210" t="s">
        <v>1</v>
      </c>
      <c r="D1406" s="210" t="s">
        <v>1199</v>
      </c>
      <c r="E1406" s="17" t="s">
        <v>1</v>
      </c>
      <c r="F1406" s="211">
        <v>629.6</v>
      </c>
      <c r="H1406" s="32"/>
    </row>
    <row r="1407" spans="2:8" s="1" customFormat="1" ht="16.9" customHeight="1">
      <c r="B1407" s="32"/>
      <c r="C1407" s="210" t="s">
        <v>1096</v>
      </c>
      <c r="D1407" s="210" t="s">
        <v>334</v>
      </c>
      <c r="E1407" s="17" t="s">
        <v>1</v>
      </c>
      <c r="F1407" s="211">
        <v>629.6</v>
      </c>
      <c r="H1407" s="32"/>
    </row>
    <row r="1408" spans="2:8" s="1" customFormat="1" ht="16.9" customHeight="1">
      <c r="B1408" s="32"/>
      <c r="C1408" s="212" t="s">
        <v>2421</v>
      </c>
      <c r="H1408" s="32"/>
    </row>
    <row r="1409" spans="2:8" s="1" customFormat="1" ht="22.5">
      <c r="B1409" s="32"/>
      <c r="C1409" s="210" t="s">
        <v>1195</v>
      </c>
      <c r="D1409" s="210" t="s">
        <v>1196</v>
      </c>
      <c r="E1409" s="17" t="s">
        <v>154</v>
      </c>
      <c r="F1409" s="211">
        <v>629.6</v>
      </c>
      <c r="H1409" s="32"/>
    </row>
    <row r="1410" spans="2:8" s="1" customFormat="1" ht="16.9" customHeight="1">
      <c r="B1410" s="32"/>
      <c r="C1410" s="210" t="s">
        <v>1200</v>
      </c>
      <c r="D1410" s="210" t="s">
        <v>1201</v>
      </c>
      <c r="E1410" s="17" t="s">
        <v>154</v>
      </c>
      <c r="F1410" s="211">
        <v>629.6</v>
      </c>
      <c r="H1410" s="32"/>
    </row>
    <row r="1411" spans="2:8" s="1" customFormat="1" ht="16.9" customHeight="1">
      <c r="B1411" s="32"/>
      <c r="C1411" s="206" t="s">
        <v>191</v>
      </c>
      <c r="D1411" s="207" t="s">
        <v>1099</v>
      </c>
      <c r="E1411" s="208" t="s">
        <v>154</v>
      </c>
      <c r="F1411" s="209">
        <v>737.1</v>
      </c>
      <c r="H1411" s="32"/>
    </row>
    <row r="1412" spans="2:8" s="1" customFormat="1" ht="16.9" customHeight="1">
      <c r="B1412" s="32"/>
      <c r="C1412" s="210" t="s">
        <v>1</v>
      </c>
      <c r="D1412" s="210" t="s">
        <v>1324</v>
      </c>
      <c r="E1412" s="17" t="s">
        <v>1</v>
      </c>
      <c r="F1412" s="211">
        <v>0</v>
      </c>
      <c r="H1412" s="32"/>
    </row>
    <row r="1413" spans="2:8" s="1" customFormat="1" ht="16.9" customHeight="1">
      <c r="B1413" s="32"/>
      <c r="C1413" s="210" t="s">
        <v>1</v>
      </c>
      <c r="D1413" s="210" t="s">
        <v>1325</v>
      </c>
      <c r="E1413" s="17" t="s">
        <v>1</v>
      </c>
      <c r="F1413" s="211">
        <v>918.54</v>
      </c>
      <c r="H1413" s="32"/>
    </row>
    <row r="1414" spans="2:8" s="1" customFormat="1" ht="16.9" customHeight="1">
      <c r="B1414" s="32"/>
      <c r="C1414" s="210" t="s">
        <v>1</v>
      </c>
      <c r="D1414" s="210" t="s">
        <v>1326</v>
      </c>
      <c r="E1414" s="17" t="s">
        <v>1</v>
      </c>
      <c r="F1414" s="211">
        <v>0</v>
      </c>
      <c r="H1414" s="32"/>
    </row>
    <row r="1415" spans="2:8" s="1" customFormat="1" ht="16.9" customHeight="1">
      <c r="B1415" s="32"/>
      <c r="C1415" s="210" t="s">
        <v>1</v>
      </c>
      <c r="D1415" s="210" t="s">
        <v>1327</v>
      </c>
      <c r="E1415" s="17" t="s">
        <v>1</v>
      </c>
      <c r="F1415" s="211">
        <v>-181.44</v>
      </c>
      <c r="H1415" s="32"/>
    </row>
    <row r="1416" spans="2:8" s="1" customFormat="1" ht="16.9" customHeight="1">
      <c r="B1416" s="32"/>
      <c r="C1416" s="210" t="s">
        <v>191</v>
      </c>
      <c r="D1416" s="210" t="s">
        <v>334</v>
      </c>
      <c r="E1416" s="17" t="s">
        <v>1</v>
      </c>
      <c r="F1416" s="211">
        <v>737.1</v>
      </c>
      <c r="H1416" s="32"/>
    </row>
    <row r="1417" spans="2:8" s="1" customFormat="1" ht="16.9" customHeight="1">
      <c r="B1417" s="32"/>
      <c r="C1417" s="212" t="s">
        <v>2421</v>
      </c>
      <c r="H1417" s="32"/>
    </row>
    <row r="1418" spans="2:8" s="1" customFormat="1" ht="16.9" customHeight="1">
      <c r="B1418" s="32"/>
      <c r="C1418" s="210" t="s">
        <v>1321</v>
      </c>
      <c r="D1418" s="210" t="s">
        <v>1322</v>
      </c>
      <c r="E1418" s="17" t="s">
        <v>154</v>
      </c>
      <c r="F1418" s="211">
        <v>737.1</v>
      </c>
      <c r="H1418" s="32"/>
    </row>
    <row r="1419" spans="2:8" s="1" customFormat="1" ht="16.9" customHeight="1">
      <c r="B1419" s="32"/>
      <c r="C1419" s="210" t="s">
        <v>1328</v>
      </c>
      <c r="D1419" s="210" t="s">
        <v>1329</v>
      </c>
      <c r="E1419" s="17" t="s">
        <v>154</v>
      </c>
      <c r="F1419" s="211">
        <v>737.1</v>
      </c>
      <c r="H1419" s="32"/>
    </row>
    <row r="1420" spans="2:8" s="1" customFormat="1" ht="16.9" customHeight="1">
      <c r="B1420" s="32"/>
      <c r="C1420" s="206" t="s">
        <v>1101</v>
      </c>
      <c r="D1420" s="207" t="s">
        <v>192</v>
      </c>
      <c r="E1420" s="208" t="s">
        <v>154</v>
      </c>
      <c r="F1420" s="209">
        <v>763.086</v>
      </c>
      <c r="H1420" s="32"/>
    </row>
    <row r="1421" spans="2:8" s="1" customFormat="1" ht="16.9" customHeight="1">
      <c r="B1421" s="32"/>
      <c r="C1421" s="210" t="s">
        <v>1</v>
      </c>
      <c r="D1421" s="210" t="s">
        <v>1332</v>
      </c>
      <c r="E1421" s="17" t="s">
        <v>1</v>
      </c>
      <c r="F1421" s="211">
        <v>0</v>
      </c>
      <c r="H1421" s="32"/>
    </row>
    <row r="1422" spans="2:8" s="1" customFormat="1" ht="16.9" customHeight="1">
      <c r="B1422" s="32"/>
      <c r="C1422" s="210" t="s">
        <v>1</v>
      </c>
      <c r="D1422" s="210" t="s">
        <v>1333</v>
      </c>
      <c r="E1422" s="17" t="s">
        <v>1</v>
      </c>
      <c r="F1422" s="211">
        <v>510.886</v>
      </c>
      <c r="H1422" s="32"/>
    </row>
    <row r="1423" spans="2:8" s="1" customFormat="1" ht="16.9" customHeight="1">
      <c r="B1423" s="32"/>
      <c r="C1423" s="210" t="s">
        <v>1</v>
      </c>
      <c r="D1423" s="210" t="s">
        <v>1334</v>
      </c>
      <c r="E1423" s="17" t="s">
        <v>1</v>
      </c>
      <c r="F1423" s="211">
        <v>3.8</v>
      </c>
      <c r="H1423" s="32"/>
    </row>
    <row r="1424" spans="2:8" s="1" customFormat="1" ht="16.9" customHeight="1">
      <c r="B1424" s="32"/>
      <c r="C1424" s="210" t="s">
        <v>1</v>
      </c>
      <c r="D1424" s="210" t="s">
        <v>1335</v>
      </c>
      <c r="E1424" s="17" t="s">
        <v>1</v>
      </c>
      <c r="F1424" s="211">
        <v>0</v>
      </c>
      <c r="H1424" s="32"/>
    </row>
    <row r="1425" spans="2:8" s="1" customFormat="1" ht="16.9" customHeight="1">
      <c r="B1425" s="32"/>
      <c r="C1425" s="210" t="s">
        <v>1</v>
      </c>
      <c r="D1425" s="210" t="s">
        <v>1336</v>
      </c>
      <c r="E1425" s="17" t="s">
        <v>1</v>
      </c>
      <c r="F1425" s="211">
        <v>254.4</v>
      </c>
      <c r="H1425" s="32"/>
    </row>
    <row r="1426" spans="2:8" s="1" customFormat="1" ht="16.9" customHeight="1">
      <c r="B1426" s="32"/>
      <c r="C1426" s="210" t="s">
        <v>1</v>
      </c>
      <c r="D1426" s="210" t="s">
        <v>1280</v>
      </c>
      <c r="E1426" s="17" t="s">
        <v>1</v>
      </c>
      <c r="F1426" s="211">
        <v>0</v>
      </c>
      <c r="H1426" s="32"/>
    </row>
    <row r="1427" spans="2:8" s="1" customFormat="1" ht="16.9" customHeight="1">
      <c r="B1427" s="32"/>
      <c r="C1427" s="210" t="s">
        <v>1</v>
      </c>
      <c r="D1427" s="210" t="s">
        <v>1337</v>
      </c>
      <c r="E1427" s="17" t="s">
        <v>1</v>
      </c>
      <c r="F1427" s="211">
        <v>-6</v>
      </c>
      <c r="H1427" s="32"/>
    </row>
    <row r="1428" spans="2:8" s="1" customFormat="1" ht="16.9" customHeight="1">
      <c r="B1428" s="32"/>
      <c r="C1428" s="210" t="s">
        <v>1101</v>
      </c>
      <c r="D1428" s="210" t="s">
        <v>334</v>
      </c>
      <c r="E1428" s="17" t="s">
        <v>1</v>
      </c>
      <c r="F1428" s="211">
        <v>763.086</v>
      </c>
      <c r="H1428" s="32"/>
    </row>
    <row r="1429" spans="2:8" s="1" customFormat="1" ht="16.9" customHeight="1">
      <c r="B1429" s="32"/>
      <c r="C1429" s="212" t="s">
        <v>2421</v>
      </c>
      <c r="H1429" s="32"/>
    </row>
    <row r="1430" spans="2:8" s="1" customFormat="1" ht="16.9" customHeight="1">
      <c r="B1430" s="32"/>
      <c r="C1430" s="210" t="s">
        <v>509</v>
      </c>
      <c r="D1430" s="210" t="s">
        <v>510</v>
      </c>
      <c r="E1430" s="17" t="s">
        <v>154</v>
      </c>
      <c r="F1430" s="211">
        <v>763.086</v>
      </c>
      <c r="H1430" s="32"/>
    </row>
    <row r="1431" spans="2:8" s="1" customFormat="1" ht="16.9" customHeight="1">
      <c r="B1431" s="32"/>
      <c r="C1431" s="210" t="s">
        <v>520</v>
      </c>
      <c r="D1431" s="210" t="s">
        <v>521</v>
      </c>
      <c r="E1431" s="17" t="s">
        <v>154</v>
      </c>
      <c r="F1431" s="211">
        <v>763.086</v>
      </c>
      <c r="H1431" s="32"/>
    </row>
    <row r="1432" spans="2:8" s="1" customFormat="1" ht="16.9" customHeight="1">
      <c r="B1432" s="32"/>
      <c r="C1432" s="206" t="s">
        <v>194</v>
      </c>
      <c r="D1432" s="207" t="s">
        <v>195</v>
      </c>
      <c r="E1432" s="208" t="s">
        <v>107</v>
      </c>
      <c r="F1432" s="209">
        <v>4.05</v>
      </c>
      <c r="H1432" s="32"/>
    </row>
    <row r="1433" spans="2:8" s="1" customFormat="1" ht="16.9" customHeight="1">
      <c r="B1433" s="32"/>
      <c r="C1433" s="210" t="s">
        <v>1</v>
      </c>
      <c r="D1433" s="210" t="s">
        <v>715</v>
      </c>
      <c r="E1433" s="17" t="s">
        <v>1</v>
      </c>
      <c r="F1433" s="211">
        <v>0</v>
      </c>
      <c r="H1433" s="32"/>
    </row>
    <row r="1434" spans="2:8" s="1" customFormat="1" ht="16.9" customHeight="1">
      <c r="B1434" s="32"/>
      <c r="C1434" s="210" t="s">
        <v>1</v>
      </c>
      <c r="D1434" s="210" t="s">
        <v>716</v>
      </c>
      <c r="E1434" s="17" t="s">
        <v>1</v>
      </c>
      <c r="F1434" s="211">
        <v>4.05</v>
      </c>
      <c r="H1434" s="32"/>
    </row>
    <row r="1435" spans="2:8" s="1" customFormat="1" ht="16.9" customHeight="1">
      <c r="B1435" s="32"/>
      <c r="C1435" s="210" t="s">
        <v>194</v>
      </c>
      <c r="D1435" s="210" t="s">
        <v>334</v>
      </c>
      <c r="E1435" s="17" t="s">
        <v>1</v>
      </c>
      <c r="F1435" s="211">
        <v>4.05</v>
      </c>
      <c r="H1435" s="32"/>
    </row>
    <row r="1436" spans="2:8" s="1" customFormat="1" ht="16.9" customHeight="1">
      <c r="B1436" s="32"/>
      <c r="C1436" s="212" t="s">
        <v>2421</v>
      </c>
      <c r="H1436" s="32"/>
    </row>
    <row r="1437" spans="2:8" s="1" customFormat="1" ht="22.5">
      <c r="B1437" s="32"/>
      <c r="C1437" s="210" t="s">
        <v>712</v>
      </c>
      <c r="D1437" s="210" t="s">
        <v>713</v>
      </c>
      <c r="E1437" s="17" t="s">
        <v>107</v>
      </c>
      <c r="F1437" s="211">
        <v>4.05</v>
      </c>
      <c r="H1437" s="32"/>
    </row>
    <row r="1438" spans="2:8" s="1" customFormat="1" ht="16.9" customHeight="1">
      <c r="B1438" s="32"/>
      <c r="C1438" s="210" t="s">
        <v>580</v>
      </c>
      <c r="D1438" s="210" t="s">
        <v>581</v>
      </c>
      <c r="E1438" s="17" t="s">
        <v>107</v>
      </c>
      <c r="F1438" s="211">
        <v>529.551</v>
      </c>
      <c r="H1438" s="32"/>
    </row>
    <row r="1439" spans="2:8" s="1" customFormat="1" ht="16.9" customHeight="1">
      <c r="B1439" s="32"/>
      <c r="C1439" s="206" t="s">
        <v>1104</v>
      </c>
      <c r="D1439" s="207" t="s">
        <v>1105</v>
      </c>
      <c r="E1439" s="208" t="s">
        <v>107</v>
      </c>
      <c r="F1439" s="209">
        <v>0.54</v>
      </c>
      <c r="H1439" s="32"/>
    </row>
    <row r="1440" spans="2:8" s="1" customFormat="1" ht="16.9" customHeight="1">
      <c r="B1440" s="32"/>
      <c r="C1440" s="210" t="s">
        <v>1</v>
      </c>
      <c r="D1440" s="210" t="s">
        <v>1402</v>
      </c>
      <c r="E1440" s="17" t="s">
        <v>1</v>
      </c>
      <c r="F1440" s="211">
        <v>0</v>
      </c>
      <c r="H1440" s="32"/>
    </row>
    <row r="1441" spans="2:8" s="1" customFormat="1" ht="16.9" customHeight="1">
      <c r="B1441" s="32"/>
      <c r="C1441" s="210" t="s">
        <v>1</v>
      </c>
      <c r="D1441" s="210" t="s">
        <v>1403</v>
      </c>
      <c r="E1441" s="17" t="s">
        <v>1</v>
      </c>
      <c r="F1441" s="211">
        <v>0.36</v>
      </c>
      <c r="H1441" s="32"/>
    </row>
    <row r="1442" spans="2:8" s="1" customFormat="1" ht="16.9" customHeight="1">
      <c r="B1442" s="32"/>
      <c r="C1442" s="210" t="s">
        <v>1</v>
      </c>
      <c r="D1442" s="210" t="s">
        <v>1404</v>
      </c>
      <c r="E1442" s="17" t="s">
        <v>1</v>
      </c>
      <c r="F1442" s="211">
        <v>0</v>
      </c>
      <c r="H1442" s="32"/>
    </row>
    <row r="1443" spans="2:8" s="1" customFormat="1" ht="16.9" customHeight="1">
      <c r="B1443" s="32"/>
      <c r="C1443" s="210" t="s">
        <v>1</v>
      </c>
      <c r="D1443" s="210" t="s">
        <v>1405</v>
      </c>
      <c r="E1443" s="17" t="s">
        <v>1</v>
      </c>
      <c r="F1443" s="211">
        <v>0.18</v>
      </c>
      <c r="H1443" s="32"/>
    </row>
    <row r="1444" spans="2:8" s="1" customFormat="1" ht="16.9" customHeight="1">
      <c r="B1444" s="32"/>
      <c r="C1444" s="210" t="s">
        <v>1104</v>
      </c>
      <c r="D1444" s="210" t="s">
        <v>334</v>
      </c>
      <c r="E1444" s="17" t="s">
        <v>1</v>
      </c>
      <c r="F1444" s="211">
        <v>0.54</v>
      </c>
      <c r="H1444" s="32"/>
    </row>
    <row r="1445" spans="2:8" s="1" customFormat="1" ht="16.9" customHeight="1">
      <c r="B1445" s="32"/>
      <c r="C1445" s="212" t="s">
        <v>2421</v>
      </c>
      <c r="H1445" s="32"/>
    </row>
    <row r="1446" spans="2:8" s="1" customFormat="1" ht="22.5">
      <c r="B1446" s="32"/>
      <c r="C1446" s="210" t="s">
        <v>1399</v>
      </c>
      <c r="D1446" s="210" t="s">
        <v>1400</v>
      </c>
      <c r="E1446" s="17" t="s">
        <v>107</v>
      </c>
      <c r="F1446" s="211">
        <v>0.54</v>
      </c>
      <c r="H1446" s="32"/>
    </row>
    <row r="1447" spans="2:8" s="1" customFormat="1" ht="16.9" customHeight="1">
      <c r="B1447" s="32"/>
      <c r="C1447" s="210" t="s">
        <v>580</v>
      </c>
      <c r="D1447" s="210" t="s">
        <v>581</v>
      </c>
      <c r="E1447" s="17" t="s">
        <v>107</v>
      </c>
      <c r="F1447" s="211">
        <v>529.551</v>
      </c>
      <c r="H1447" s="32"/>
    </row>
    <row r="1448" spans="2:8" s="1" customFormat="1" ht="16.9" customHeight="1">
      <c r="B1448" s="32"/>
      <c r="C1448" s="210" t="s">
        <v>718</v>
      </c>
      <c r="D1448" s="210" t="s">
        <v>719</v>
      </c>
      <c r="E1448" s="17" t="s">
        <v>154</v>
      </c>
      <c r="F1448" s="211">
        <v>14.4</v>
      </c>
      <c r="H1448" s="32"/>
    </row>
    <row r="1449" spans="2:8" s="1" customFormat="1" ht="16.9" customHeight="1">
      <c r="B1449" s="32"/>
      <c r="C1449" s="206" t="s">
        <v>1107</v>
      </c>
      <c r="D1449" s="207" t="s">
        <v>198</v>
      </c>
      <c r="E1449" s="208" t="s">
        <v>199</v>
      </c>
      <c r="F1449" s="209">
        <v>14</v>
      </c>
      <c r="H1449" s="32"/>
    </row>
    <row r="1450" spans="2:8" s="1" customFormat="1" ht="16.9" customHeight="1">
      <c r="B1450" s="32"/>
      <c r="C1450" s="210" t="s">
        <v>1</v>
      </c>
      <c r="D1450" s="210" t="s">
        <v>1687</v>
      </c>
      <c r="E1450" s="17" t="s">
        <v>1</v>
      </c>
      <c r="F1450" s="211">
        <v>0</v>
      </c>
      <c r="H1450" s="32"/>
    </row>
    <row r="1451" spans="2:8" s="1" customFormat="1" ht="16.9" customHeight="1">
      <c r="B1451" s="32"/>
      <c r="C1451" s="210" t="s">
        <v>1</v>
      </c>
      <c r="D1451" s="210" t="s">
        <v>259</v>
      </c>
      <c r="E1451" s="17" t="s">
        <v>1</v>
      </c>
      <c r="F1451" s="211">
        <v>14</v>
      </c>
      <c r="H1451" s="32"/>
    </row>
    <row r="1452" spans="2:8" s="1" customFormat="1" ht="16.9" customHeight="1">
      <c r="B1452" s="32"/>
      <c r="C1452" s="210" t="s">
        <v>1107</v>
      </c>
      <c r="D1452" s="210" t="s">
        <v>333</v>
      </c>
      <c r="E1452" s="17" t="s">
        <v>1</v>
      </c>
      <c r="F1452" s="211">
        <v>14</v>
      </c>
      <c r="H1452" s="32"/>
    </row>
    <row r="1453" spans="2:8" s="1" customFormat="1" ht="16.9" customHeight="1">
      <c r="B1453" s="32"/>
      <c r="C1453" s="212" t="s">
        <v>2421</v>
      </c>
      <c r="H1453" s="32"/>
    </row>
    <row r="1454" spans="2:8" s="1" customFormat="1" ht="22.5">
      <c r="B1454" s="32"/>
      <c r="C1454" s="210" t="s">
        <v>844</v>
      </c>
      <c r="D1454" s="210" t="s">
        <v>845</v>
      </c>
      <c r="E1454" s="17" t="s">
        <v>506</v>
      </c>
      <c r="F1454" s="211">
        <v>18</v>
      </c>
      <c r="H1454" s="32"/>
    </row>
    <row r="1455" spans="2:8" s="1" customFormat="1" ht="16.9" customHeight="1">
      <c r="B1455" s="32"/>
      <c r="C1455" s="210" t="s">
        <v>848</v>
      </c>
      <c r="D1455" s="210" t="s">
        <v>849</v>
      </c>
      <c r="E1455" s="17" t="s">
        <v>506</v>
      </c>
      <c r="F1455" s="211">
        <v>10</v>
      </c>
      <c r="H1455" s="32"/>
    </row>
    <row r="1456" spans="2:8" s="1" customFormat="1" ht="16.9" customHeight="1">
      <c r="B1456" s="32"/>
      <c r="C1456" s="206" t="s">
        <v>1108</v>
      </c>
      <c r="D1456" s="207" t="s">
        <v>1109</v>
      </c>
      <c r="E1456" s="208" t="s">
        <v>199</v>
      </c>
      <c r="F1456" s="209">
        <v>4</v>
      </c>
      <c r="H1456" s="32"/>
    </row>
    <row r="1457" spans="2:8" s="1" customFormat="1" ht="16.9" customHeight="1">
      <c r="B1457" s="32"/>
      <c r="C1457" s="210" t="s">
        <v>1</v>
      </c>
      <c r="D1457" s="210" t="s">
        <v>1698</v>
      </c>
      <c r="E1457" s="17" t="s">
        <v>1</v>
      </c>
      <c r="F1457" s="211">
        <v>0</v>
      </c>
      <c r="H1457" s="32"/>
    </row>
    <row r="1458" spans="2:8" s="1" customFormat="1" ht="16.9" customHeight="1">
      <c r="B1458" s="32"/>
      <c r="C1458" s="210" t="s">
        <v>1</v>
      </c>
      <c r="D1458" s="210" t="s">
        <v>219</v>
      </c>
      <c r="E1458" s="17" t="s">
        <v>1</v>
      </c>
      <c r="F1458" s="211">
        <v>4</v>
      </c>
      <c r="H1458" s="32"/>
    </row>
    <row r="1459" spans="2:8" s="1" customFormat="1" ht="16.9" customHeight="1">
      <c r="B1459" s="32"/>
      <c r="C1459" s="210" t="s">
        <v>1108</v>
      </c>
      <c r="D1459" s="210" t="s">
        <v>334</v>
      </c>
      <c r="E1459" s="17" t="s">
        <v>1</v>
      </c>
      <c r="F1459" s="211">
        <v>4</v>
      </c>
      <c r="H1459" s="32"/>
    </row>
    <row r="1460" spans="2:8" s="1" customFormat="1" ht="16.9" customHeight="1">
      <c r="B1460" s="32"/>
      <c r="C1460" s="212" t="s">
        <v>2421</v>
      </c>
      <c r="H1460" s="32"/>
    </row>
    <row r="1461" spans="2:8" s="1" customFormat="1" ht="16.9" customHeight="1">
      <c r="B1461" s="32"/>
      <c r="C1461" s="210" t="s">
        <v>853</v>
      </c>
      <c r="D1461" s="210" t="s">
        <v>854</v>
      </c>
      <c r="E1461" s="17" t="s">
        <v>506</v>
      </c>
      <c r="F1461" s="211">
        <v>4</v>
      </c>
      <c r="H1461" s="32"/>
    </row>
    <row r="1462" spans="2:8" s="1" customFormat="1" ht="16.9" customHeight="1">
      <c r="B1462" s="32"/>
      <c r="C1462" s="210" t="s">
        <v>848</v>
      </c>
      <c r="D1462" s="210" t="s">
        <v>849</v>
      </c>
      <c r="E1462" s="17" t="s">
        <v>506</v>
      </c>
      <c r="F1462" s="211">
        <v>10</v>
      </c>
      <c r="H1462" s="32"/>
    </row>
    <row r="1463" spans="2:8" s="1" customFormat="1" ht="16.9" customHeight="1">
      <c r="B1463" s="32"/>
      <c r="C1463" s="206" t="s">
        <v>1110</v>
      </c>
      <c r="D1463" s="207" t="s">
        <v>1111</v>
      </c>
      <c r="E1463" s="208" t="s">
        <v>199</v>
      </c>
      <c r="F1463" s="209">
        <v>4</v>
      </c>
      <c r="H1463" s="32"/>
    </row>
    <row r="1464" spans="2:8" s="1" customFormat="1" ht="16.9" customHeight="1">
      <c r="B1464" s="32"/>
      <c r="C1464" s="210" t="s">
        <v>1</v>
      </c>
      <c r="D1464" s="210" t="s">
        <v>1688</v>
      </c>
      <c r="E1464" s="17" t="s">
        <v>1</v>
      </c>
      <c r="F1464" s="211">
        <v>0</v>
      </c>
      <c r="H1464" s="32"/>
    </row>
    <row r="1465" spans="2:8" s="1" customFormat="1" ht="16.9" customHeight="1">
      <c r="B1465" s="32"/>
      <c r="C1465" s="210" t="s">
        <v>1</v>
      </c>
      <c r="D1465" s="210" t="s">
        <v>262</v>
      </c>
      <c r="E1465" s="17" t="s">
        <v>1</v>
      </c>
      <c r="F1465" s="211">
        <v>4</v>
      </c>
      <c r="H1465" s="32"/>
    </row>
    <row r="1466" spans="2:8" s="1" customFormat="1" ht="16.9" customHeight="1">
      <c r="B1466" s="32"/>
      <c r="C1466" s="210" t="s">
        <v>1110</v>
      </c>
      <c r="D1466" s="210" t="s">
        <v>333</v>
      </c>
      <c r="E1466" s="17" t="s">
        <v>1</v>
      </c>
      <c r="F1466" s="211">
        <v>4</v>
      </c>
      <c r="H1466" s="32"/>
    </row>
    <row r="1467" spans="2:8" s="1" customFormat="1" ht="16.9" customHeight="1">
      <c r="B1467" s="32"/>
      <c r="C1467" s="212" t="s">
        <v>2421</v>
      </c>
      <c r="H1467" s="32"/>
    </row>
    <row r="1468" spans="2:8" s="1" customFormat="1" ht="22.5">
      <c r="B1468" s="32"/>
      <c r="C1468" s="210" t="s">
        <v>844</v>
      </c>
      <c r="D1468" s="210" t="s">
        <v>845</v>
      </c>
      <c r="E1468" s="17" t="s">
        <v>506</v>
      </c>
      <c r="F1468" s="211">
        <v>18</v>
      </c>
      <c r="H1468" s="32"/>
    </row>
    <row r="1469" spans="2:8" s="1" customFormat="1" ht="16.9" customHeight="1">
      <c r="B1469" s="32"/>
      <c r="C1469" s="210" t="s">
        <v>1692</v>
      </c>
      <c r="D1469" s="210" t="s">
        <v>1693</v>
      </c>
      <c r="E1469" s="17" t="s">
        <v>506</v>
      </c>
      <c r="F1469" s="211">
        <v>3</v>
      </c>
      <c r="H1469" s="32"/>
    </row>
    <row r="1470" spans="2:8" s="1" customFormat="1" ht="16.9" customHeight="1">
      <c r="B1470" s="32"/>
      <c r="C1470" s="206" t="s">
        <v>1112</v>
      </c>
      <c r="D1470" s="207" t="s">
        <v>1113</v>
      </c>
      <c r="E1470" s="208" t="s">
        <v>199</v>
      </c>
      <c r="F1470" s="209">
        <v>1</v>
      </c>
      <c r="H1470" s="32"/>
    </row>
    <row r="1471" spans="2:8" s="1" customFormat="1" ht="16.9" customHeight="1">
      <c r="B1471" s="32"/>
      <c r="C1471" s="212" t="s">
        <v>2421</v>
      </c>
      <c r="H1471" s="32"/>
    </row>
    <row r="1472" spans="2:8" s="1" customFormat="1" ht="16.9" customHeight="1">
      <c r="B1472" s="32"/>
      <c r="C1472" s="210" t="s">
        <v>1692</v>
      </c>
      <c r="D1472" s="210" t="s">
        <v>1693</v>
      </c>
      <c r="E1472" s="17" t="s">
        <v>506</v>
      </c>
      <c r="F1472" s="211">
        <v>3</v>
      </c>
      <c r="H1472" s="32"/>
    </row>
    <row r="1473" spans="2:8" s="1" customFormat="1" ht="16.9" customHeight="1">
      <c r="B1473" s="32"/>
      <c r="C1473" s="206" t="s">
        <v>1114</v>
      </c>
      <c r="D1473" s="207" t="s">
        <v>1115</v>
      </c>
      <c r="E1473" s="208" t="s">
        <v>199</v>
      </c>
      <c r="F1473" s="209">
        <v>5</v>
      </c>
      <c r="H1473" s="32"/>
    </row>
    <row r="1474" spans="2:8" s="1" customFormat="1" ht="16.9" customHeight="1">
      <c r="B1474" s="32"/>
      <c r="C1474" s="210" t="s">
        <v>1</v>
      </c>
      <c r="D1474" s="210" t="s">
        <v>1707</v>
      </c>
      <c r="E1474" s="17" t="s">
        <v>1</v>
      </c>
      <c r="F1474" s="211">
        <v>5</v>
      </c>
      <c r="H1474" s="32"/>
    </row>
    <row r="1475" spans="2:8" s="1" customFormat="1" ht="16.9" customHeight="1">
      <c r="B1475" s="32"/>
      <c r="C1475" s="210" t="s">
        <v>1114</v>
      </c>
      <c r="D1475" s="210" t="s">
        <v>334</v>
      </c>
      <c r="E1475" s="17" t="s">
        <v>1</v>
      </c>
      <c r="F1475" s="211">
        <v>5</v>
      </c>
      <c r="H1475" s="32"/>
    </row>
    <row r="1476" spans="2:8" s="1" customFormat="1" ht="16.9" customHeight="1">
      <c r="B1476" s="32"/>
      <c r="C1476" s="212" t="s">
        <v>2421</v>
      </c>
      <c r="H1476" s="32"/>
    </row>
    <row r="1477" spans="2:8" s="1" customFormat="1" ht="16.9" customHeight="1">
      <c r="B1477" s="32"/>
      <c r="C1477" s="210" t="s">
        <v>1704</v>
      </c>
      <c r="D1477" s="210" t="s">
        <v>1705</v>
      </c>
      <c r="E1477" s="17" t="s">
        <v>506</v>
      </c>
      <c r="F1477" s="211">
        <v>5</v>
      </c>
      <c r="H1477" s="32"/>
    </row>
    <row r="1478" spans="2:8" s="1" customFormat="1" ht="16.9" customHeight="1">
      <c r="B1478" s="32"/>
      <c r="C1478" s="210" t="s">
        <v>1797</v>
      </c>
      <c r="D1478" s="210" t="s">
        <v>1798</v>
      </c>
      <c r="E1478" s="17" t="s">
        <v>199</v>
      </c>
      <c r="F1478" s="211">
        <v>7</v>
      </c>
      <c r="H1478" s="32"/>
    </row>
    <row r="1479" spans="2:8" s="1" customFormat="1" ht="16.9" customHeight="1">
      <c r="B1479" s="32"/>
      <c r="C1479" s="210" t="s">
        <v>1709</v>
      </c>
      <c r="D1479" s="210" t="s">
        <v>1710</v>
      </c>
      <c r="E1479" s="17" t="s">
        <v>506</v>
      </c>
      <c r="F1479" s="211">
        <v>5</v>
      </c>
      <c r="H1479" s="32"/>
    </row>
    <row r="1480" spans="2:8" s="1" customFormat="1" ht="16.9" customHeight="1">
      <c r="B1480" s="32"/>
      <c r="C1480" s="210" t="s">
        <v>1713</v>
      </c>
      <c r="D1480" s="210" t="s">
        <v>1714</v>
      </c>
      <c r="E1480" s="17" t="s">
        <v>506</v>
      </c>
      <c r="F1480" s="211">
        <v>5</v>
      </c>
      <c r="H1480" s="32"/>
    </row>
    <row r="1481" spans="2:8" s="1" customFormat="1" ht="16.9" customHeight="1">
      <c r="B1481" s="32"/>
      <c r="C1481" s="206" t="s">
        <v>1116</v>
      </c>
      <c r="D1481" s="207" t="s">
        <v>1117</v>
      </c>
      <c r="E1481" s="208" t="s">
        <v>199</v>
      </c>
      <c r="F1481" s="209">
        <v>2</v>
      </c>
      <c r="H1481" s="32"/>
    </row>
    <row r="1482" spans="2:8" s="1" customFormat="1" ht="16.9" customHeight="1">
      <c r="B1482" s="32"/>
      <c r="C1482" s="210" t="s">
        <v>1</v>
      </c>
      <c r="D1482" s="210" t="s">
        <v>1135</v>
      </c>
      <c r="E1482" s="17" t="s">
        <v>1</v>
      </c>
      <c r="F1482" s="211">
        <v>2</v>
      </c>
      <c r="H1482" s="32"/>
    </row>
    <row r="1483" spans="2:8" s="1" customFormat="1" ht="16.9" customHeight="1">
      <c r="B1483" s="32"/>
      <c r="C1483" s="210" t="s">
        <v>1116</v>
      </c>
      <c r="D1483" s="210" t="s">
        <v>334</v>
      </c>
      <c r="E1483" s="17" t="s">
        <v>1</v>
      </c>
      <c r="F1483" s="211">
        <v>2</v>
      </c>
      <c r="H1483" s="32"/>
    </row>
    <row r="1484" spans="2:8" s="1" customFormat="1" ht="16.9" customHeight="1">
      <c r="B1484" s="32"/>
      <c r="C1484" s="212" t="s">
        <v>2421</v>
      </c>
      <c r="H1484" s="32"/>
    </row>
    <row r="1485" spans="2:8" s="1" customFormat="1" ht="16.9" customHeight="1">
      <c r="B1485" s="32"/>
      <c r="C1485" s="210" t="s">
        <v>1717</v>
      </c>
      <c r="D1485" s="210" t="s">
        <v>1718</v>
      </c>
      <c r="E1485" s="17" t="s">
        <v>506</v>
      </c>
      <c r="F1485" s="211">
        <v>2</v>
      </c>
      <c r="H1485" s="32"/>
    </row>
    <row r="1486" spans="2:8" s="1" customFormat="1" ht="16.9" customHeight="1">
      <c r="B1486" s="32"/>
      <c r="C1486" s="210" t="s">
        <v>1797</v>
      </c>
      <c r="D1486" s="210" t="s">
        <v>1798</v>
      </c>
      <c r="E1486" s="17" t="s">
        <v>199</v>
      </c>
      <c r="F1486" s="211">
        <v>7</v>
      </c>
      <c r="H1486" s="32"/>
    </row>
    <row r="1487" spans="2:8" s="1" customFormat="1" ht="16.9" customHeight="1">
      <c r="B1487" s="32"/>
      <c r="C1487" s="210" t="s">
        <v>1721</v>
      </c>
      <c r="D1487" s="210" t="s">
        <v>1722</v>
      </c>
      <c r="E1487" s="17" t="s">
        <v>506</v>
      </c>
      <c r="F1487" s="211">
        <v>2</v>
      </c>
      <c r="H1487" s="32"/>
    </row>
    <row r="1488" spans="2:8" s="1" customFormat="1" ht="16.9" customHeight="1">
      <c r="B1488" s="32"/>
      <c r="C1488" s="210" t="s">
        <v>1725</v>
      </c>
      <c r="D1488" s="210" t="s">
        <v>1726</v>
      </c>
      <c r="E1488" s="17" t="s">
        <v>506</v>
      </c>
      <c r="F1488" s="211">
        <v>2</v>
      </c>
      <c r="H1488" s="32"/>
    </row>
    <row r="1489" spans="2:8" s="1" customFormat="1" ht="16.9" customHeight="1">
      <c r="B1489" s="32"/>
      <c r="C1489" s="206" t="s">
        <v>1118</v>
      </c>
      <c r="D1489" s="207" t="s">
        <v>1119</v>
      </c>
      <c r="E1489" s="208" t="s">
        <v>172</v>
      </c>
      <c r="F1489" s="209">
        <v>2513.67</v>
      </c>
      <c r="H1489" s="32"/>
    </row>
    <row r="1490" spans="2:8" s="1" customFormat="1" ht="16.9" customHeight="1">
      <c r="B1490" s="32"/>
      <c r="C1490" s="210" t="s">
        <v>1</v>
      </c>
      <c r="D1490" s="210" t="s">
        <v>1204</v>
      </c>
      <c r="E1490" s="17" t="s">
        <v>1</v>
      </c>
      <c r="F1490" s="211">
        <v>0</v>
      </c>
      <c r="H1490" s="32"/>
    </row>
    <row r="1491" spans="2:8" s="1" customFormat="1" ht="16.9" customHeight="1">
      <c r="B1491" s="32"/>
      <c r="C1491" s="210" t="s">
        <v>1</v>
      </c>
      <c r="D1491" s="210" t="s">
        <v>1491</v>
      </c>
      <c r="E1491" s="17" t="s">
        <v>1</v>
      </c>
      <c r="F1491" s="211">
        <v>0</v>
      </c>
      <c r="H1491" s="32"/>
    </row>
    <row r="1492" spans="2:8" s="1" customFormat="1" ht="16.9" customHeight="1">
      <c r="B1492" s="32"/>
      <c r="C1492" s="210" t="s">
        <v>1</v>
      </c>
      <c r="D1492" s="210" t="s">
        <v>1123</v>
      </c>
      <c r="E1492" s="17" t="s">
        <v>1</v>
      </c>
      <c r="F1492" s="211">
        <v>270.31</v>
      </c>
      <c r="H1492" s="32"/>
    </row>
    <row r="1493" spans="2:8" s="1" customFormat="1" ht="16.9" customHeight="1">
      <c r="B1493" s="32"/>
      <c r="C1493" s="210" t="s">
        <v>1</v>
      </c>
      <c r="D1493" s="210" t="s">
        <v>1204</v>
      </c>
      <c r="E1493" s="17" t="s">
        <v>1</v>
      </c>
      <c r="F1493" s="211">
        <v>0</v>
      </c>
      <c r="H1493" s="32"/>
    </row>
    <row r="1494" spans="2:8" s="1" customFormat="1" ht="16.9" customHeight="1">
      <c r="B1494" s="32"/>
      <c r="C1494" s="210" t="s">
        <v>1</v>
      </c>
      <c r="D1494" s="210" t="s">
        <v>1492</v>
      </c>
      <c r="E1494" s="17" t="s">
        <v>1</v>
      </c>
      <c r="F1494" s="211">
        <v>0</v>
      </c>
      <c r="H1494" s="32"/>
    </row>
    <row r="1495" spans="2:8" s="1" customFormat="1" ht="16.9" customHeight="1">
      <c r="B1495" s="32"/>
      <c r="C1495" s="210" t="s">
        <v>1</v>
      </c>
      <c r="D1495" s="210" t="s">
        <v>1493</v>
      </c>
      <c r="E1495" s="17" t="s">
        <v>1</v>
      </c>
      <c r="F1495" s="211">
        <v>2235.94</v>
      </c>
      <c r="H1495" s="32"/>
    </row>
    <row r="1496" spans="2:8" s="1" customFormat="1" ht="16.9" customHeight="1">
      <c r="B1496" s="32"/>
      <c r="C1496" s="210" t="s">
        <v>1</v>
      </c>
      <c r="D1496" s="210" t="s">
        <v>1494</v>
      </c>
      <c r="E1496" s="17" t="s">
        <v>1</v>
      </c>
      <c r="F1496" s="211">
        <v>0</v>
      </c>
      <c r="H1496" s="32"/>
    </row>
    <row r="1497" spans="2:8" s="1" customFormat="1" ht="16.9" customHeight="1">
      <c r="B1497" s="32"/>
      <c r="C1497" s="210" t="s">
        <v>1</v>
      </c>
      <c r="D1497" s="210" t="s">
        <v>1495</v>
      </c>
      <c r="E1497" s="17" t="s">
        <v>1</v>
      </c>
      <c r="F1497" s="211">
        <v>1</v>
      </c>
      <c r="H1497" s="32"/>
    </row>
    <row r="1498" spans="2:8" s="1" customFormat="1" ht="16.9" customHeight="1">
      <c r="B1498" s="32"/>
      <c r="C1498" s="210" t="s">
        <v>1</v>
      </c>
      <c r="D1498" s="210" t="s">
        <v>1496</v>
      </c>
      <c r="E1498" s="17" t="s">
        <v>1</v>
      </c>
      <c r="F1498" s="211">
        <v>0</v>
      </c>
      <c r="H1498" s="32"/>
    </row>
    <row r="1499" spans="2:8" s="1" customFormat="1" ht="16.9" customHeight="1">
      <c r="B1499" s="32"/>
      <c r="C1499" s="210" t="s">
        <v>1</v>
      </c>
      <c r="D1499" s="210" t="s">
        <v>1129</v>
      </c>
      <c r="E1499" s="17" t="s">
        <v>1</v>
      </c>
      <c r="F1499" s="211">
        <v>6.42</v>
      </c>
      <c r="H1499" s="32"/>
    </row>
    <row r="1500" spans="2:8" s="1" customFormat="1" ht="16.9" customHeight="1">
      <c r="B1500" s="32"/>
      <c r="C1500" s="210" t="s">
        <v>1118</v>
      </c>
      <c r="D1500" s="210" t="s">
        <v>334</v>
      </c>
      <c r="E1500" s="17" t="s">
        <v>1</v>
      </c>
      <c r="F1500" s="211">
        <v>2513.67</v>
      </c>
      <c r="H1500" s="32"/>
    </row>
    <row r="1501" spans="2:8" s="1" customFormat="1" ht="16.9" customHeight="1">
      <c r="B1501" s="32"/>
      <c r="C1501" s="212" t="s">
        <v>2421</v>
      </c>
      <c r="H1501" s="32"/>
    </row>
    <row r="1502" spans="2:8" s="1" customFormat="1" ht="22.5">
      <c r="B1502" s="32"/>
      <c r="C1502" s="210" t="s">
        <v>1488</v>
      </c>
      <c r="D1502" s="210" t="s">
        <v>1489</v>
      </c>
      <c r="E1502" s="17" t="s">
        <v>172</v>
      </c>
      <c r="F1502" s="211">
        <v>2513.67</v>
      </c>
      <c r="H1502" s="32"/>
    </row>
    <row r="1503" spans="2:8" s="1" customFormat="1" ht="16.9" customHeight="1">
      <c r="B1503" s="32"/>
      <c r="C1503" s="210" t="s">
        <v>1733</v>
      </c>
      <c r="D1503" s="210" t="s">
        <v>1734</v>
      </c>
      <c r="E1503" s="17" t="s">
        <v>172</v>
      </c>
      <c r="F1503" s="211">
        <v>2513.67</v>
      </c>
      <c r="H1503" s="32"/>
    </row>
    <row r="1504" spans="2:8" s="1" customFormat="1" ht="16.9" customHeight="1">
      <c r="B1504" s="32"/>
      <c r="C1504" s="210" t="s">
        <v>1741</v>
      </c>
      <c r="D1504" s="210" t="s">
        <v>1742</v>
      </c>
      <c r="E1504" s="17" t="s">
        <v>172</v>
      </c>
      <c r="F1504" s="211">
        <v>2513.67</v>
      </c>
      <c r="H1504" s="32"/>
    </row>
    <row r="1505" spans="2:8" s="1" customFormat="1" ht="16.9" customHeight="1">
      <c r="B1505" s="32"/>
      <c r="C1505" s="210" t="s">
        <v>1763</v>
      </c>
      <c r="D1505" s="210" t="s">
        <v>1764</v>
      </c>
      <c r="E1505" s="17" t="s">
        <v>172</v>
      </c>
      <c r="F1505" s="211">
        <v>2809.18</v>
      </c>
      <c r="H1505" s="32"/>
    </row>
    <row r="1506" spans="2:8" s="1" customFormat="1" ht="16.9" customHeight="1">
      <c r="B1506" s="32"/>
      <c r="C1506" s="210" t="s">
        <v>1501</v>
      </c>
      <c r="D1506" s="210" t="s">
        <v>1502</v>
      </c>
      <c r="E1506" s="17" t="s">
        <v>172</v>
      </c>
      <c r="F1506" s="211">
        <v>2576.512</v>
      </c>
      <c r="H1506" s="32"/>
    </row>
    <row r="1507" spans="2:8" s="1" customFormat="1" ht="16.9" customHeight="1">
      <c r="B1507" s="32"/>
      <c r="C1507" s="206" t="s">
        <v>1121</v>
      </c>
      <c r="D1507" s="207" t="s">
        <v>1122</v>
      </c>
      <c r="E1507" s="208" t="s">
        <v>172</v>
      </c>
      <c r="F1507" s="209">
        <v>270.31</v>
      </c>
      <c r="H1507" s="32"/>
    </row>
    <row r="1508" spans="2:8" s="1" customFormat="1" ht="16.9" customHeight="1">
      <c r="B1508" s="32"/>
      <c r="C1508" s="210" t="s">
        <v>1</v>
      </c>
      <c r="D1508" s="210" t="s">
        <v>1204</v>
      </c>
      <c r="E1508" s="17" t="s">
        <v>1</v>
      </c>
      <c r="F1508" s="211">
        <v>0</v>
      </c>
      <c r="H1508" s="32"/>
    </row>
    <row r="1509" spans="2:8" s="1" customFormat="1" ht="16.9" customHeight="1">
      <c r="B1509" s="32"/>
      <c r="C1509" s="210" t="s">
        <v>1</v>
      </c>
      <c r="D1509" s="210" t="s">
        <v>1491</v>
      </c>
      <c r="E1509" s="17" t="s">
        <v>1</v>
      </c>
      <c r="F1509" s="211">
        <v>0</v>
      </c>
      <c r="H1509" s="32"/>
    </row>
    <row r="1510" spans="2:8" s="1" customFormat="1" ht="16.9" customHeight="1">
      <c r="B1510" s="32"/>
      <c r="C1510" s="210" t="s">
        <v>1</v>
      </c>
      <c r="D1510" s="210" t="s">
        <v>1123</v>
      </c>
      <c r="E1510" s="17" t="s">
        <v>1</v>
      </c>
      <c r="F1510" s="211">
        <v>270.31</v>
      </c>
      <c r="H1510" s="32"/>
    </row>
    <row r="1511" spans="2:8" s="1" customFormat="1" ht="16.9" customHeight="1">
      <c r="B1511" s="32"/>
      <c r="C1511" s="210" t="s">
        <v>1121</v>
      </c>
      <c r="D1511" s="210" t="s">
        <v>333</v>
      </c>
      <c r="E1511" s="17" t="s">
        <v>1</v>
      </c>
      <c r="F1511" s="211">
        <v>270.31</v>
      </c>
      <c r="H1511" s="32"/>
    </row>
    <row r="1512" spans="2:8" s="1" customFormat="1" ht="16.9" customHeight="1">
      <c r="B1512" s="32"/>
      <c r="C1512" s="212" t="s">
        <v>2421</v>
      </c>
      <c r="H1512" s="32"/>
    </row>
    <row r="1513" spans="2:8" s="1" customFormat="1" ht="22.5">
      <c r="B1513" s="32"/>
      <c r="C1513" s="210" t="s">
        <v>1488</v>
      </c>
      <c r="D1513" s="210" t="s">
        <v>1489</v>
      </c>
      <c r="E1513" s="17" t="s">
        <v>172</v>
      </c>
      <c r="F1513" s="211">
        <v>2513.67</v>
      </c>
      <c r="H1513" s="32"/>
    </row>
    <row r="1514" spans="2:8" s="1" customFormat="1" ht="22.5">
      <c r="B1514" s="32"/>
      <c r="C1514" s="210" t="s">
        <v>459</v>
      </c>
      <c r="D1514" s="210" t="s">
        <v>460</v>
      </c>
      <c r="E1514" s="17" t="s">
        <v>107</v>
      </c>
      <c r="F1514" s="211">
        <v>111.506</v>
      </c>
      <c r="H1514" s="32"/>
    </row>
    <row r="1515" spans="2:8" s="1" customFormat="1" ht="16.9" customHeight="1">
      <c r="B1515" s="32"/>
      <c r="C1515" s="210" t="s">
        <v>509</v>
      </c>
      <c r="D1515" s="210" t="s">
        <v>510</v>
      </c>
      <c r="E1515" s="17" t="s">
        <v>154</v>
      </c>
      <c r="F1515" s="211">
        <v>763.086</v>
      </c>
      <c r="H1515" s="32"/>
    </row>
    <row r="1516" spans="2:8" s="1" customFormat="1" ht="16.9" customHeight="1">
      <c r="B1516" s="32"/>
      <c r="C1516" s="210" t="s">
        <v>580</v>
      </c>
      <c r="D1516" s="210" t="s">
        <v>581</v>
      </c>
      <c r="E1516" s="17" t="s">
        <v>107</v>
      </c>
      <c r="F1516" s="211">
        <v>529.551</v>
      </c>
      <c r="H1516" s="32"/>
    </row>
    <row r="1517" spans="2:8" s="1" customFormat="1" ht="16.9" customHeight="1">
      <c r="B1517" s="32"/>
      <c r="C1517" s="210" t="s">
        <v>561</v>
      </c>
      <c r="D1517" s="210" t="s">
        <v>562</v>
      </c>
      <c r="E1517" s="17" t="s">
        <v>107</v>
      </c>
      <c r="F1517" s="211">
        <v>156.622</v>
      </c>
      <c r="H1517" s="32"/>
    </row>
    <row r="1518" spans="2:8" s="1" customFormat="1" ht="16.9" customHeight="1">
      <c r="B1518" s="32"/>
      <c r="C1518" s="210" t="s">
        <v>672</v>
      </c>
      <c r="D1518" s="210" t="s">
        <v>673</v>
      </c>
      <c r="E1518" s="17" t="s">
        <v>107</v>
      </c>
      <c r="F1518" s="211">
        <v>39.716</v>
      </c>
      <c r="H1518" s="32"/>
    </row>
    <row r="1519" spans="2:8" s="1" customFormat="1" ht="16.9" customHeight="1">
      <c r="B1519" s="32"/>
      <c r="C1519" s="210" t="s">
        <v>1771</v>
      </c>
      <c r="D1519" s="210" t="s">
        <v>1772</v>
      </c>
      <c r="E1519" s="17" t="s">
        <v>172</v>
      </c>
      <c r="F1519" s="211">
        <v>513.31</v>
      </c>
      <c r="H1519" s="32"/>
    </row>
    <row r="1520" spans="2:8" s="1" customFormat="1" ht="16.9" customHeight="1">
      <c r="B1520" s="32"/>
      <c r="C1520" s="206" t="s">
        <v>1124</v>
      </c>
      <c r="D1520" s="207" t="s">
        <v>1125</v>
      </c>
      <c r="E1520" s="208" t="s">
        <v>172</v>
      </c>
      <c r="F1520" s="209">
        <v>2236.94</v>
      </c>
      <c r="H1520" s="32"/>
    </row>
    <row r="1521" spans="2:8" s="1" customFormat="1" ht="16.9" customHeight="1">
      <c r="B1521" s="32"/>
      <c r="C1521" s="210" t="s">
        <v>1</v>
      </c>
      <c r="D1521" s="210" t="s">
        <v>1204</v>
      </c>
      <c r="E1521" s="17" t="s">
        <v>1</v>
      </c>
      <c r="F1521" s="211">
        <v>0</v>
      </c>
      <c r="H1521" s="32"/>
    </row>
    <row r="1522" spans="2:8" s="1" customFormat="1" ht="16.9" customHeight="1">
      <c r="B1522" s="32"/>
      <c r="C1522" s="210" t="s">
        <v>1</v>
      </c>
      <c r="D1522" s="210" t="s">
        <v>1492</v>
      </c>
      <c r="E1522" s="17" t="s">
        <v>1</v>
      </c>
      <c r="F1522" s="211">
        <v>0</v>
      </c>
      <c r="H1522" s="32"/>
    </row>
    <row r="1523" spans="2:8" s="1" customFormat="1" ht="16.9" customHeight="1">
      <c r="B1523" s="32"/>
      <c r="C1523" s="210" t="s">
        <v>1</v>
      </c>
      <c r="D1523" s="210" t="s">
        <v>1493</v>
      </c>
      <c r="E1523" s="17" t="s">
        <v>1</v>
      </c>
      <c r="F1523" s="211">
        <v>2235.94</v>
      </c>
      <c r="H1523" s="32"/>
    </row>
    <row r="1524" spans="2:8" s="1" customFormat="1" ht="16.9" customHeight="1">
      <c r="B1524" s="32"/>
      <c r="C1524" s="210" t="s">
        <v>1</v>
      </c>
      <c r="D1524" s="210" t="s">
        <v>1494</v>
      </c>
      <c r="E1524" s="17" t="s">
        <v>1</v>
      </c>
      <c r="F1524" s="211">
        <v>0</v>
      </c>
      <c r="H1524" s="32"/>
    </row>
    <row r="1525" spans="2:8" s="1" customFormat="1" ht="16.9" customHeight="1">
      <c r="B1525" s="32"/>
      <c r="C1525" s="210" t="s">
        <v>1</v>
      </c>
      <c r="D1525" s="210" t="s">
        <v>1495</v>
      </c>
      <c r="E1525" s="17" t="s">
        <v>1</v>
      </c>
      <c r="F1525" s="211">
        <v>1</v>
      </c>
      <c r="H1525" s="32"/>
    </row>
    <row r="1526" spans="2:8" s="1" customFormat="1" ht="16.9" customHeight="1">
      <c r="B1526" s="32"/>
      <c r="C1526" s="210" t="s">
        <v>1124</v>
      </c>
      <c r="D1526" s="210" t="s">
        <v>333</v>
      </c>
      <c r="E1526" s="17" t="s">
        <v>1</v>
      </c>
      <c r="F1526" s="211">
        <v>2236.94</v>
      </c>
      <c r="H1526" s="32"/>
    </row>
    <row r="1527" spans="2:8" s="1" customFormat="1" ht="16.9" customHeight="1">
      <c r="B1527" s="32"/>
      <c r="C1527" s="212" t="s">
        <v>2421</v>
      </c>
      <c r="H1527" s="32"/>
    </row>
    <row r="1528" spans="2:8" s="1" customFormat="1" ht="22.5">
      <c r="B1528" s="32"/>
      <c r="C1528" s="210" t="s">
        <v>1488</v>
      </c>
      <c r="D1528" s="210" t="s">
        <v>1489</v>
      </c>
      <c r="E1528" s="17" t="s">
        <v>172</v>
      </c>
      <c r="F1528" s="211">
        <v>2513.67</v>
      </c>
      <c r="H1528" s="32"/>
    </row>
    <row r="1529" spans="2:8" s="1" customFormat="1" ht="22.5">
      <c r="B1529" s="32"/>
      <c r="C1529" s="210" t="s">
        <v>1317</v>
      </c>
      <c r="D1529" s="210" t="s">
        <v>1318</v>
      </c>
      <c r="E1529" s="17" t="s">
        <v>172</v>
      </c>
      <c r="F1529" s="211">
        <v>2236.94</v>
      </c>
      <c r="H1529" s="32"/>
    </row>
    <row r="1530" spans="2:8" s="1" customFormat="1" ht="16.9" customHeight="1">
      <c r="B1530" s="32"/>
      <c r="C1530" s="206" t="s">
        <v>1127</v>
      </c>
      <c r="D1530" s="207" t="s">
        <v>1128</v>
      </c>
      <c r="E1530" s="208" t="s">
        <v>172</v>
      </c>
      <c r="F1530" s="209">
        <v>6.42</v>
      </c>
      <c r="H1530" s="32"/>
    </row>
    <row r="1531" spans="2:8" s="1" customFormat="1" ht="16.9" customHeight="1">
      <c r="B1531" s="32"/>
      <c r="C1531" s="210" t="s">
        <v>1</v>
      </c>
      <c r="D1531" s="210" t="s">
        <v>1496</v>
      </c>
      <c r="E1531" s="17" t="s">
        <v>1</v>
      </c>
      <c r="F1531" s="211">
        <v>0</v>
      </c>
      <c r="H1531" s="32"/>
    </row>
    <row r="1532" spans="2:8" s="1" customFormat="1" ht="16.9" customHeight="1">
      <c r="B1532" s="32"/>
      <c r="C1532" s="210" t="s">
        <v>1</v>
      </c>
      <c r="D1532" s="210" t="s">
        <v>1129</v>
      </c>
      <c r="E1532" s="17" t="s">
        <v>1</v>
      </c>
      <c r="F1532" s="211">
        <v>6.42</v>
      </c>
      <c r="H1532" s="32"/>
    </row>
    <row r="1533" spans="2:8" s="1" customFormat="1" ht="16.9" customHeight="1">
      <c r="B1533" s="32"/>
      <c r="C1533" s="210" t="s">
        <v>1127</v>
      </c>
      <c r="D1533" s="210" t="s">
        <v>333</v>
      </c>
      <c r="E1533" s="17" t="s">
        <v>1</v>
      </c>
      <c r="F1533" s="211">
        <v>6.42</v>
      </c>
      <c r="H1533" s="32"/>
    </row>
    <row r="1534" spans="2:8" s="1" customFormat="1" ht="16.9" customHeight="1">
      <c r="B1534" s="32"/>
      <c r="C1534" s="212" t="s">
        <v>2421</v>
      </c>
      <c r="H1534" s="32"/>
    </row>
    <row r="1535" spans="2:8" s="1" customFormat="1" ht="22.5">
      <c r="B1535" s="32"/>
      <c r="C1535" s="210" t="s">
        <v>1488</v>
      </c>
      <c r="D1535" s="210" t="s">
        <v>1489</v>
      </c>
      <c r="E1535" s="17" t="s">
        <v>172</v>
      </c>
      <c r="F1535" s="211">
        <v>2513.67</v>
      </c>
      <c r="H1535" s="32"/>
    </row>
    <row r="1536" spans="2:8" s="1" customFormat="1" ht="22.5">
      <c r="B1536" s="32"/>
      <c r="C1536" s="210" t="s">
        <v>1308</v>
      </c>
      <c r="D1536" s="210" t="s">
        <v>1309</v>
      </c>
      <c r="E1536" s="17" t="s">
        <v>172</v>
      </c>
      <c r="F1536" s="211">
        <v>6.42</v>
      </c>
      <c r="H1536" s="32"/>
    </row>
    <row r="1537" spans="2:8" s="1" customFormat="1" ht="16.9" customHeight="1">
      <c r="B1537" s="32"/>
      <c r="C1537" s="210" t="s">
        <v>1839</v>
      </c>
      <c r="D1537" s="210" t="s">
        <v>1840</v>
      </c>
      <c r="E1537" s="17" t="s">
        <v>172</v>
      </c>
      <c r="F1537" s="211">
        <v>6.42</v>
      </c>
      <c r="H1537" s="32"/>
    </row>
    <row r="1538" spans="2:8" s="1" customFormat="1" ht="22.5">
      <c r="B1538" s="32"/>
      <c r="C1538" s="210" t="s">
        <v>1505</v>
      </c>
      <c r="D1538" s="210" t="s">
        <v>1506</v>
      </c>
      <c r="E1538" s="17" t="s">
        <v>172</v>
      </c>
      <c r="F1538" s="211">
        <v>6.42</v>
      </c>
      <c r="H1538" s="32"/>
    </row>
    <row r="1539" spans="2:8" s="1" customFormat="1" ht="16.9" customHeight="1">
      <c r="B1539" s="32"/>
      <c r="C1539" s="210" t="s">
        <v>1508</v>
      </c>
      <c r="D1539" s="210" t="s">
        <v>1509</v>
      </c>
      <c r="E1539" s="17" t="s">
        <v>172</v>
      </c>
      <c r="F1539" s="211">
        <v>6.741</v>
      </c>
      <c r="H1539" s="32"/>
    </row>
    <row r="1540" spans="2:8" s="1" customFormat="1" ht="16.9" customHeight="1">
      <c r="B1540" s="32"/>
      <c r="C1540" s="206" t="s">
        <v>1130</v>
      </c>
      <c r="D1540" s="207" t="s">
        <v>1131</v>
      </c>
      <c r="E1540" s="208" t="s">
        <v>172</v>
      </c>
      <c r="F1540" s="209">
        <v>267.51</v>
      </c>
      <c r="H1540" s="32"/>
    </row>
    <row r="1541" spans="2:8" s="1" customFormat="1" ht="16.9" customHeight="1">
      <c r="B1541" s="32"/>
      <c r="C1541" s="210" t="s">
        <v>1</v>
      </c>
      <c r="D1541" s="210" t="s">
        <v>1484</v>
      </c>
      <c r="E1541" s="17" t="s">
        <v>1</v>
      </c>
      <c r="F1541" s="211">
        <v>0</v>
      </c>
      <c r="H1541" s="32"/>
    </row>
    <row r="1542" spans="2:8" s="1" customFormat="1" ht="16.9" customHeight="1">
      <c r="B1542" s="32"/>
      <c r="C1542" s="210" t="s">
        <v>1</v>
      </c>
      <c r="D1542" s="210" t="s">
        <v>1232</v>
      </c>
      <c r="E1542" s="17" t="s">
        <v>1</v>
      </c>
      <c r="F1542" s="211">
        <v>0</v>
      </c>
      <c r="H1542" s="32"/>
    </row>
    <row r="1543" spans="2:8" s="1" customFormat="1" ht="16.9" customHeight="1">
      <c r="B1543" s="32"/>
      <c r="C1543" s="210" t="s">
        <v>1</v>
      </c>
      <c r="D1543" s="210" t="s">
        <v>1485</v>
      </c>
      <c r="E1543" s="17" t="s">
        <v>1</v>
      </c>
      <c r="F1543" s="211">
        <v>83.67</v>
      </c>
      <c r="H1543" s="32"/>
    </row>
    <row r="1544" spans="2:8" s="1" customFormat="1" ht="16.9" customHeight="1">
      <c r="B1544" s="32"/>
      <c r="C1544" s="210" t="s">
        <v>1</v>
      </c>
      <c r="D1544" s="210" t="s">
        <v>1486</v>
      </c>
      <c r="E1544" s="17" t="s">
        <v>1</v>
      </c>
      <c r="F1544" s="211">
        <v>0</v>
      </c>
      <c r="H1544" s="32"/>
    </row>
    <row r="1545" spans="2:8" s="1" customFormat="1" ht="16.9" customHeight="1">
      <c r="B1545" s="32"/>
      <c r="C1545" s="210" t="s">
        <v>1</v>
      </c>
      <c r="D1545" s="210" t="s">
        <v>1487</v>
      </c>
      <c r="E1545" s="17" t="s">
        <v>1</v>
      </c>
      <c r="F1545" s="211">
        <v>183.84</v>
      </c>
      <c r="H1545" s="32"/>
    </row>
    <row r="1546" spans="2:8" s="1" customFormat="1" ht="16.9" customHeight="1">
      <c r="B1546" s="32"/>
      <c r="C1546" s="210" t="s">
        <v>1130</v>
      </c>
      <c r="D1546" s="210" t="s">
        <v>334</v>
      </c>
      <c r="E1546" s="17" t="s">
        <v>1</v>
      </c>
      <c r="F1546" s="211">
        <v>267.51</v>
      </c>
      <c r="H1546" s="32"/>
    </row>
    <row r="1547" spans="2:8" s="1" customFormat="1" ht="16.9" customHeight="1">
      <c r="B1547" s="32"/>
      <c r="C1547" s="212" t="s">
        <v>2421</v>
      </c>
      <c r="H1547" s="32"/>
    </row>
    <row r="1548" spans="2:8" s="1" customFormat="1" ht="22.5">
      <c r="B1548" s="32"/>
      <c r="C1548" s="210" t="s">
        <v>1481</v>
      </c>
      <c r="D1548" s="210" t="s">
        <v>1482</v>
      </c>
      <c r="E1548" s="17" t="s">
        <v>172</v>
      </c>
      <c r="F1548" s="211">
        <v>267.51</v>
      </c>
      <c r="H1548" s="32"/>
    </row>
    <row r="1549" spans="2:8" s="1" customFormat="1" ht="16.9" customHeight="1">
      <c r="B1549" s="32"/>
      <c r="C1549" s="210" t="s">
        <v>1737</v>
      </c>
      <c r="D1549" s="210" t="s">
        <v>1738</v>
      </c>
      <c r="E1549" s="17" t="s">
        <v>172</v>
      </c>
      <c r="F1549" s="211">
        <v>267.51</v>
      </c>
      <c r="H1549" s="32"/>
    </row>
    <row r="1550" spans="2:8" s="1" customFormat="1" ht="16.9" customHeight="1">
      <c r="B1550" s="32"/>
      <c r="C1550" s="210" t="s">
        <v>1729</v>
      </c>
      <c r="D1550" s="210" t="s">
        <v>1730</v>
      </c>
      <c r="E1550" s="17" t="s">
        <v>172</v>
      </c>
      <c r="F1550" s="211">
        <v>267.51</v>
      </c>
      <c r="H1550" s="32"/>
    </row>
    <row r="1551" spans="2:8" s="1" customFormat="1" ht="16.9" customHeight="1">
      <c r="B1551" s="32"/>
      <c r="C1551" s="210" t="s">
        <v>1763</v>
      </c>
      <c r="D1551" s="210" t="s">
        <v>1764</v>
      </c>
      <c r="E1551" s="17" t="s">
        <v>172</v>
      </c>
      <c r="F1551" s="211">
        <v>2809.18</v>
      </c>
      <c r="H1551" s="32"/>
    </row>
    <row r="1552" spans="2:8" s="1" customFormat="1" ht="16.9" customHeight="1">
      <c r="B1552" s="32"/>
      <c r="C1552" s="210" t="s">
        <v>1497</v>
      </c>
      <c r="D1552" s="210" t="s">
        <v>1498</v>
      </c>
      <c r="E1552" s="17" t="s">
        <v>172</v>
      </c>
      <c r="F1552" s="211">
        <v>274.198</v>
      </c>
      <c r="H1552" s="32"/>
    </row>
    <row r="1553" spans="2:8" s="1" customFormat="1" ht="16.9" customHeight="1">
      <c r="B1553" s="32"/>
      <c r="C1553" s="206" t="s">
        <v>1133</v>
      </c>
      <c r="D1553" s="207" t="s">
        <v>1134</v>
      </c>
      <c r="E1553" s="208" t="s">
        <v>172</v>
      </c>
      <c r="F1553" s="209">
        <v>267.51</v>
      </c>
      <c r="H1553" s="32"/>
    </row>
    <row r="1554" spans="2:8" s="1" customFormat="1" ht="16.9" customHeight="1">
      <c r="B1554" s="32"/>
      <c r="C1554" s="210" t="s">
        <v>1</v>
      </c>
      <c r="D1554" s="210" t="s">
        <v>1484</v>
      </c>
      <c r="E1554" s="17" t="s">
        <v>1</v>
      </c>
      <c r="F1554" s="211">
        <v>0</v>
      </c>
      <c r="H1554" s="32"/>
    </row>
    <row r="1555" spans="2:8" s="1" customFormat="1" ht="16.9" customHeight="1">
      <c r="B1555" s="32"/>
      <c r="C1555" s="210" t="s">
        <v>1</v>
      </c>
      <c r="D1555" s="210" t="s">
        <v>1232</v>
      </c>
      <c r="E1555" s="17" t="s">
        <v>1</v>
      </c>
      <c r="F1555" s="211">
        <v>0</v>
      </c>
      <c r="H1555" s="32"/>
    </row>
    <row r="1556" spans="2:8" s="1" customFormat="1" ht="16.9" customHeight="1">
      <c r="B1556" s="32"/>
      <c r="C1556" s="210" t="s">
        <v>1</v>
      </c>
      <c r="D1556" s="210" t="s">
        <v>1485</v>
      </c>
      <c r="E1556" s="17" t="s">
        <v>1</v>
      </c>
      <c r="F1556" s="211">
        <v>83.67</v>
      </c>
      <c r="H1556" s="32"/>
    </row>
    <row r="1557" spans="2:8" s="1" customFormat="1" ht="16.9" customHeight="1">
      <c r="B1557" s="32"/>
      <c r="C1557" s="210" t="s">
        <v>1</v>
      </c>
      <c r="D1557" s="210" t="s">
        <v>1486</v>
      </c>
      <c r="E1557" s="17" t="s">
        <v>1</v>
      </c>
      <c r="F1557" s="211">
        <v>0</v>
      </c>
      <c r="H1557" s="32"/>
    </row>
    <row r="1558" spans="2:8" s="1" customFormat="1" ht="16.9" customHeight="1">
      <c r="B1558" s="32"/>
      <c r="C1558" s="210" t="s">
        <v>1</v>
      </c>
      <c r="D1558" s="210" t="s">
        <v>1487</v>
      </c>
      <c r="E1558" s="17" t="s">
        <v>1</v>
      </c>
      <c r="F1558" s="211">
        <v>183.84</v>
      </c>
      <c r="H1558" s="32"/>
    </row>
    <row r="1559" spans="2:8" s="1" customFormat="1" ht="16.9" customHeight="1">
      <c r="B1559" s="32"/>
      <c r="C1559" s="210" t="s">
        <v>1133</v>
      </c>
      <c r="D1559" s="210" t="s">
        <v>333</v>
      </c>
      <c r="E1559" s="17" t="s">
        <v>1</v>
      </c>
      <c r="F1559" s="211">
        <v>267.51</v>
      </c>
      <c r="H1559" s="32"/>
    </row>
    <row r="1560" spans="2:8" s="1" customFormat="1" ht="16.9" customHeight="1">
      <c r="B1560" s="32"/>
      <c r="C1560" s="212" t="s">
        <v>2421</v>
      </c>
      <c r="H1560" s="32"/>
    </row>
    <row r="1561" spans="2:8" s="1" customFormat="1" ht="22.5">
      <c r="B1561" s="32"/>
      <c r="C1561" s="210" t="s">
        <v>1481</v>
      </c>
      <c r="D1561" s="210" t="s">
        <v>1482</v>
      </c>
      <c r="E1561" s="17" t="s">
        <v>172</v>
      </c>
      <c r="F1561" s="211">
        <v>267.51</v>
      </c>
      <c r="H1561" s="32"/>
    </row>
    <row r="1562" spans="2:8" s="1" customFormat="1" ht="22.5">
      <c r="B1562" s="32"/>
      <c r="C1562" s="210" t="s">
        <v>1312</v>
      </c>
      <c r="D1562" s="210" t="s">
        <v>1313</v>
      </c>
      <c r="E1562" s="17" t="s">
        <v>172</v>
      </c>
      <c r="F1562" s="211">
        <v>267.51</v>
      </c>
      <c r="H1562" s="32"/>
    </row>
    <row r="1563" spans="2:8" s="1" customFormat="1" ht="16.9" customHeight="1">
      <c r="B1563" s="32"/>
      <c r="C1563" s="206" t="s">
        <v>214</v>
      </c>
      <c r="D1563" s="207" t="s">
        <v>215</v>
      </c>
      <c r="E1563" s="208" t="s">
        <v>199</v>
      </c>
      <c r="F1563" s="209">
        <v>18</v>
      </c>
      <c r="H1563" s="32"/>
    </row>
    <row r="1564" spans="2:8" s="1" customFormat="1" ht="16.9" customHeight="1">
      <c r="B1564" s="32"/>
      <c r="C1564" s="210" t="s">
        <v>1</v>
      </c>
      <c r="D1564" s="210" t="s">
        <v>684</v>
      </c>
      <c r="E1564" s="17" t="s">
        <v>1</v>
      </c>
      <c r="F1564" s="211">
        <v>0</v>
      </c>
      <c r="H1564" s="32"/>
    </row>
    <row r="1565" spans="2:8" s="1" customFormat="1" ht="16.9" customHeight="1">
      <c r="B1565" s="32"/>
      <c r="C1565" s="210" t="s">
        <v>1</v>
      </c>
      <c r="D1565" s="210" t="s">
        <v>837</v>
      </c>
      <c r="E1565" s="17" t="s">
        <v>1</v>
      </c>
      <c r="F1565" s="211">
        <v>18</v>
      </c>
      <c r="H1565" s="32"/>
    </row>
    <row r="1566" spans="2:8" s="1" customFormat="1" ht="16.9" customHeight="1">
      <c r="B1566" s="32"/>
      <c r="C1566" s="210" t="s">
        <v>214</v>
      </c>
      <c r="D1566" s="210" t="s">
        <v>333</v>
      </c>
      <c r="E1566" s="17" t="s">
        <v>1</v>
      </c>
      <c r="F1566" s="211">
        <v>18</v>
      </c>
      <c r="H1566" s="32"/>
    </row>
    <row r="1567" spans="2:8" s="1" customFormat="1" ht="16.9" customHeight="1">
      <c r="B1567" s="32"/>
      <c r="C1567" s="212" t="s">
        <v>2421</v>
      </c>
      <c r="H1567" s="32"/>
    </row>
    <row r="1568" spans="2:8" s="1" customFormat="1" ht="16.9" customHeight="1">
      <c r="B1568" s="32"/>
      <c r="C1568" s="210" t="s">
        <v>680</v>
      </c>
      <c r="D1568" s="210" t="s">
        <v>681</v>
      </c>
      <c r="E1568" s="17" t="s">
        <v>506</v>
      </c>
      <c r="F1568" s="211">
        <v>18</v>
      </c>
      <c r="H1568" s="32"/>
    </row>
    <row r="1569" spans="2:8" s="1" customFormat="1" ht="16.9" customHeight="1">
      <c r="B1569" s="32"/>
      <c r="C1569" s="210" t="s">
        <v>704</v>
      </c>
      <c r="D1569" s="210" t="s">
        <v>705</v>
      </c>
      <c r="E1569" s="17" t="s">
        <v>506</v>
      </c>
      <c r="F1569" s="211">
        <v>18</v>
      </c>
      <c r="H1569" s="32"/>
    </row>
    <row r="1570" spans="2:8" s="1" customFormat="1" ht="16.9" customHeight="1">
      <c r="B1570" s="32"/>
      <c r="C1570" s="206" t="s">
        <v>1135</v>
      </c>
      <c r="D1570" s="207" t="s">
        <v>1136</v>
      </c>
      <c r="E1570" s="208" t="s">
        <v>199</v>
      </c>
      <c r="F1570" s="209">
        <v>2</v>
      </c>
      <c r="H1570" s="32"/>
    </row>
    <row r="1571" spans="2:8" s="1" customFormat="1" ht="16.9" customHeight="1">
      <c r="B1571" s="32"/>
      <c r="C1571" s="210" t="s">
        <v>1</v>
      </c>
      <c r="D1571" s="210" t="s">
        <v>1652</v>
      </c>
      <c r="E1571" s="17" t="s">
        <v>1</v>
      </c>
      <c r="F1571" s="211">
        <v>0</v>
      </c>
      <c r="H1571" s="32"/>
    </row>
    <row r="1572" spans="2:8" s="1" customFormat="1" ht="16.9" customHeight="1">
      <c r="B1572" s="32"/>
      <c r="C1572" s="210" t="s">
        <v>1</v>
      </c>
      <c r="D1572" s="210" t="s">
        <v>1315</v>
      </c>
      <c r="E1572" s="17" t="s">
        <v>1</v>
      </c>
      <c r="F1572" s="211">
        <v>0</v>
      </c>
      <c r="H1572" s="32"/>
    </row>
    <row r="1573" spans="2:8" s="1" customFormat="1" ht="16.9" customHeight="1">
      <c r="B1573" s="32"/>
      <c r="C1573" s="210" t="s">
        <v>1</v>
      </c>
      <c r="D1573" s="210" t="s">
        <v>88</v>
      </c>
      <c r="E1573" s="17" t="s">
        <v>1</v>
      </c>
      <c r="F1573" s="211">
        <v>2</v>
      </c>
      <c r="H1573" s="32"/>
    </row>
    <row r="1574" spans="2:8" s="1" customFormat="1" ht="16.9" customHeight="1">
      <c r="B1574" s="32"/>
      <c r="C1574" s="210" t="s">
        <v>1135</v>
      </c>
      <c r="D1574" s="210" t="s">
        <v>334</v>
      </c>
      <c r="E1574" s="17" t="s">
        <v>1</v>
      </c>
      <c r="F1574" s="211">
        <v>2</v>
      </c>
      <c r="H1574" s="32"/>
    </row>
    <row r="1575" spans="2:8" s="1" customFormat="1" ht="16.9" customHeight="1">
      <c r="B1575" s="32"/>
      <c r="C1575" s="212" t="s">
        <v>2421</v>
      </c>
      <c r="H1575" s="32"/>
    </row>
    <row r="1576" spans="2:8" s="1" customFormat="1" ht="16.9" customHeight="1">
      <c r="B1576" s="32"/>
      <c r="C1576" s="210" t="s">
        <v>1649</v>
      </c>
      <c r="D1576" s="210" t="s">
        <v>1650</v>
      </c>
      <c r="E1576" s="17" t="s">
        <v>506</v>
      </c>
      <c r="F1576" s="211">
        <v>2</v>
      </c>
      <c r="H1576" s="32"/>
    </row>
    <row r="1577" spans="2:8" s="1" customFormat="1" ht="16.9" customHeight="1">
      <c r="B1577" s="32"/>
      <c r="C1577" s="210" t="s">
        <v>561</v>
      </c>
      <c r="D1577" s="210" t="s">
        <v>562</v>
      </c>
      <c r="E1577" s="17" t="s">
        <v>107</v>
      </c>
      <c r="F1577" s="211">
        <v>156.622</v>
      </c>
      <c r="H1577" s="32"/>
    </row>
    <row r="1578" spans="2:8" s="1" customFormat="1" ht="16.9" customHeight="1">
      <c r="B1578" s="32"/>
      <c r="C1578" s="210" t="s">
        <v>1427</v>
      </c>
      <c r="D1578" s="210" t="s">
        <v>1428</v>
      </c>
      <c r="E1578" s="17" t="s">
        <v>506</v>
      </c>
      <c r="F1578" s="211">
        <v>30</v>
      </c>
      <c r="H1578" s="32"/>
    </row>
    <row r="1579" spans="2:8" s="1" customFormat="1" ht="16.9" customHeight="1">
      <c r="B1579" s="32"/>
      <c r="C1579" s="210" t="s">
        <v>1529</v>
      </c>
      <c r="D1579" s="210" t="s">
        <v>1530</v>
      </c>
      <c r="E1579" s="17" t="s">
        <v>506</v>
      </c>
      <c r="F1579" s="211">
        <v>4</v>
      </c>
      <c r="H1579" s="32"/>
    </row>
    <row r="1580" spans="2:8" s="1" customFormat="1" ht="16.9" customHeight="1">
      <c r="B1580" s="32"/>
      <c r="C1580" s="210" t="s">
        <v>1589</v>
      </c>
      <c r="D1580" s="210" t="s">
        <v>1590</v>
      </c>
      <c r="E1580" s="17" t="s">
        <v>506</v>
      </c>
      <c r="F1580" s="211">
        <v>2</v>
      </c>
      <c r="H1580" s="32"/>
    </row>
    <row r="1581" spans="2:8" s="1" customFormat="1" ht="16.9" customHeight="1">
      <c r="B1581" s="32"/>
      <c r="C1581" s="210" t="s">
        <v>1717</v>
      </c>
      <c r="D1581" s="210" t="s">
        <v>1718</v>
      </c>
      <c r="E1581" s="17" t="s">
        <v>506</v>
      </c>
      <c r="F1581" s="211">
        <v>2</v>
      </c>
      <c r="H1581" s="32"/>
    </row>
    <row r="1582" spans="2:8" s="1" customFormat="1" ht="16.9" customHeight="1">
      <c r="B1582" s="32"/>
      <c r="C1582" s="210" t="s">
        <v>1749</v>
      </c>
      <c r="D1582" s="210" t="s">
        <v>1750</v>
      </c>
      <c r="E1582" s="17" t="s">
        <v>506</v>
      </c>
      <c r="F1582" s="211">
        <v>6</v>
      </c>
      <c r="H1582" s="32"/>
    </row>
    <row r="1583" spans="2:8" s="1" customFormat="1" ht="16.9" customHeight="1">
      <c r="B1583" s="32"/>
      <c r="C1583" s="210" t="s">
        <v>1763</v>
      </c>
      <c r="D1583" s="210" t="s">
        <v>1764</v>
      </c>
      <c r="E1583" s="17" t="s">
        <v>172</v>
      </c>
      <c r="F1583" s="211">
        <v>2809.18</v>
      </c>
      <c r="H1583" s="32"/>
    </row>
    <row r="1584" spans="2:8" s="1" customFormat="1" ht="16.9" customHeight="1">
      <c r="B1584" s="32"/>
      <c r="C1584" s="210" t="s">
        <v>1654</v>
      </c>
      <c r="D1584" s="210" t="s">
        <v>1655</v>
      </c>
      <c r="E1584" s="17" t="s">
        <v>506</v>
      </c>
      <c r="F1584" s="211">
        <v>2</v>
      </c>
      <c r="H1584" s="32"/>
    </row>
    <row r="1585" spans="2:8" s="1" customFormat="1" ht="16.9" customHeight="1">
      <c r="B1585" s="32"/>
      <c r="C1585" s="206" t="s">
        <v>220</v>
      </c>
      <c r="D1585" s="207" t="s">
        <v>221</v>
      </c>
      <c r="E1585" s="208" t="s">
        <v>172</v>
      </c>
      <c r="F1585" s="209">
        <v>0.5</v>
      </c>
      <c r="H1585" s="32"/>
    </row>
    <row r="1586" spans="2:8" s="1" customFormat="1" ht="16.9" customHeight="1">
      <c r="B1586" s="32"/>
      <c r="C1586" s="210" t="s">
        <v>1</v>
      </c>
      <c r="D1586" s="210" t="s">
        <v>464</v>
      </c>
      <c r="E1586" s="17" t="s">
        <v>1</v>
      </c>
      <c r="F1586" s="211">
        <v>0.5</v>
      </c>
      <c r="H1586" s="32"/>
    </row>
    <row r="1587" spans="2:8" s="1" customFormat="1" ht="16.9" customHeight="1">
      <c r="B1587" s="32"/>
      <c r="C1587" s="210" t="s">
        <v>220</v>
      </c>
      <c r="D1587" s="210" t="s">
        <v>333</v>
      </c>
      <c r="E1587" s="17" t="s">
        <v>1</v>
      </c>
      <c r="F1587" s="211">
        <v>0.5</v>
      </c>
      <c r="H1587" s="32"/>
    </row>
    <row r="1588" spans="2:8" s="1" customFormat="1" ht="16.9" customHeight="1">
      <c r="B1588" s="32"/>
      <c r="C1588" s="212" t="s">
        <v>2421</v>
      </c>
      <c r="H1588" s="32"/>
    </row>
    <row r="1589" spans="2:8" s="1" customFormat="1" ht="16.9" customHeight="1">
      <c r="B1589" s="32"/>
      <c r="C1589" s="210" t="s">
        <v>1258</v>
      </c>
      <c r="D1589" s="210" t="s">
        <v>1259</v>
      </c>
      <c r="E1589" s="17" t="s">
        <v>107</v>
      </c>
      <c r="F1589" s="211">
        <v>288.5</v>
      </c>
      <c r="H1589" s="32"/>
    </row>
    <row r="1590" spans="2:8" s="1" customFormat="1" ht="16.9" customHeight="1">
      <c r="B1590" s="32"/>
      <c r="C1590" s="210" t="s">
        <v>341</v>
      </c>
      <c r="D1590" s="210" t="s">
        <v>342</v>
      </c>
      <c r="E1590" s="17" t="s">
        <v>154</v>
      </c>
      <c r="F1590" s="211">
        <v>249.5</v>
      </c>
      <c r="H1590" s="32"/>
    </row>
    <row r="1591" spans="2:8" s="1" customFormat="1" ht="16.9" customHeight="1">
      <c r="B1591" s="32"/>
      <c r="C1591" s="210" t="s">
        <v>893</v>
      </c>
      <c r="D1591" s="210" t="s">
        <v>894</v>
      </c>
      <c r="E1591" s="17" t="s">
        <v>172</v>
      </c>
      <c r="F1591" s="211">
        <v>402</v>
      </c>
      <c r="H1591" s="32"/>
    </row>
    <row r="1592" spans="2:8" s="1" customFormat="1" ht="16.9" customHeight="1">
      <c r="B1592" s="32"/>
      <c r="C1592" s="206" t="s">
        <v>223</v>
      </c>
      <c r="D1592" s="207" t="s">
        <v>224</v>
      </c>
      <c r="E1592" s="208" t="s">
        <v>172</v>
      </c>
      <c r="F1592" s="209">
        <v>0.3</v>
      </c>
      <c r="H1592" s="32"/>
    </row>
    <row r="1593" spans="2:8" s="1" customFormat="1" ht="16.9" customHeight="1">
      <c r="B1593" s="32"/>
      <c r="C1593" s="210" t="s">
        <v>1</v>
      </c>
      <c r="D1593" s="210" t="s">
        <v>465</v>
      </c>
      <c r="E1593" s="17" t="s">
        <v>1</v>
      </c>
      <c r="F1593" s="211">
        <v>0.3</v>
      </c>
      <c r="H1593" s="32"/>
    </row>
    <row r="1594" spans="2:8" s="1" customFormat="1" ht="16.9" customHeight="1">
      <c r="B1594" s="32"/>
      <c r="C1594" s="210" t="s">
        <v>223</v>
      </c>
      <c r="D1594" s="210" t="s">
        <v>333</v>
      </c>
      <c r="E1594" s="17" t="s">
        <v>1</v>
      </c>
      <c r="F1594" s="211">
        <v>0.3</v>
      </c>
      <c r="H1594" s="32"/>
    </row>
    <row r="1595" spans="2:8" s="1" customFormat="1" ht="16.9" customHeight="1">
      <c r="B1595" s="32"/>
      <c r="C1595" s="212" t="s">
        <v>2421</v>
      </c>
      <c r="H1595" s="32"/>
    </row>
    <row r="1596" spans="2:8" s="1" customFormat="1" ht="16.9" customHeight="1">
      <c r="B1596" s="32"/>
      <c r="C1596" s="210" t="s">
        <v>1258</v>
      </c>
      <c r="D1596" s="210" t="s">
        <v>1259</v>
      </c>
      <c r="E1596" s="17" t="s">
        <v>107</v>
      </c>
      <c r="F1596" s="211">
        <v>288.5</v>
      </c>
      <c r="H1596" s="32"/>
    </row>
    <row r="1597" spans="2:8" s="1" customFormat="1" ht="16.9" customHeight="1">
      <c r="B1597" s="32"/>
      <c r="C1597" s="210" t="s">
        <v>353</v>
      </c>
      <c r="D1597" s="210" t="s">
        <v>354</v>
      </c>
      <c r="E1597" s="17" t="s">
        <v>154</v>
      </c>
      <c r="F1597" s="211">
        <v>17.14</v>
      </c>
      <c r="H1597" s="32"/>
    </row>
    <row r="1598" spans="2:8" s="1" customFormat="1" ht="16.9" customHeight="1">
      <c r="B1598" s="32"/>
      <c r="C1598" s="210" t="s">
        <v>899</v>
      </c>
      <c r="D1598" s="210" t="s">
        <v>900</v>
      </c>
      <c r="E1598" s="17" t="s">
        <v>172</v>
      </c>
      <c r="F1598" s="211">
        <v>57.6</v>
      </c>
      <c r="H1598" s="32"/>
    </row>
    <row r="1599" spans="2:8" s="1" customFormat="1" ht="16.9" customHeight="1">
      <c r="B1599" s="32"/>
      <c r="C1599" s="206" t="s">
        <v>229</v>
      </c>
      <c r="D1599" s="207" t="s">
        <v>230</v>
      </c>
      <c r="E1599" s="208" t="s">
        <v>172</v>
      </c>
      <c r="F1599" s="209">
        <v>402</v>
      </c>
      <c r="H1599" s="32"/>
    </row>
    <row r="1600" spans="2:8" s="1" customFormat="1" ht="16.9" customHeight="1">
      <c r="B1600" s="32"/>
      <c r="C1600" s="210" t="s">
        <v>1</v>
      </c>
      <c r="D1600" s="210" t="s">
        <v>348</v>
      </c>
      <c r="E1600" s="17" t="s">
        <v>1</v>
      </c>
      <c r="F1600" s="211">
        <v>0</v>
      </c>
      <c r="H1600" s="32"/>
    </row>
    <row r="1601" spans="2:8" s="1" customFormat="1" ht="16.9" customHeight="1">
      <c r="B1601" s="32"/>
      <c r="C1601" s="210" t="s">
        <v>1</v>
      </c>
      <c r="D1601" s="210" t="s">
        <v>1210</v>
      </c>
      <c r="E1601" s="17" t="s">
        <v>1</v>
      </c>
      <c r="F1601" s="211">
        <v>0</v>
      </c>
      <c r="H1601" s="32"/>
    </row>
    <row r="1602" spans="2:8" s="1" customFormat="1" ht="16.9" customHeight="1">
      <c r="B1602" s="32"/>
      <c r="C1602" s="210" t="s">
        <v>1</v>
      </c>
      <c r="D1602" s="210" t="s">
        <v>1813</v>
      </c>
      <c r="E1602" s="17" t="s">
        <v>1</v>
      </c>
      <c r="F1602" s="211">
        <v>396</v>
      </c>
      <c r="H1602" s="32"/>
    </row>
    <row r="1603" spans="2:8" s="1" customFormat="1" ht="16.9" customHeight="1">
      <c r="B1603" s="32"/>
      <c r="C1603" s="210" t="s">
        <v>1</v>
      </c>
      <c r="D1603" s="210" t="s">
        <v>653</v>
      </c>
      <c r="E1603" s="17" t="s">
        <v>1</v>
      </c>
      <c r="F1603" s="211">
        <v>0</v>
      </c>
      <c r="H1603" s="32"/>
    </row>
    <row r="1604" spans="2:8" s="1" customFormat="1" ht="16.9" customHeight="1">
      <c r="B1604" s="32"/>
      <c r="C1604" s="210" t="s">
        <v>1</v>
      </c>
      <c r="D1604" s="210" t="s">
        <v>1814</v>
      </c>
      <c r="E1604" s="17" t="s">
        <v>1</v>
      </c>
      <c r="F1604" s="211">
        <v>6</v>
      </c>
      <c r="H1604" s="32"/>
    </row>
    <row r="1605" spans="2:8" s="1" customFormat="1" ht="16.9" customHeight="1">
      <c r="B1605" s="32"/>
      <c r="C1605" s="210" t="s">
        <v>229</v>
      </c>
      <c r="D1605" s="210" t="s">
        <v>333</v>
      </c>
      <c r="E1605" s="17" t="s">
        <v>1</v>
      </c>
      <c r="F1605" s="211">
        <v>402</v>
      </c>
      <c r="H1605" s="32"/>
    </row>
    <row r="1606" spans="2:8" s="1" customFormat="1" ht="16.9" customHeight="1">
      <c r="B1606" s="32"/>
      <c r="C1606" s="212" t="s">
        <v>2421</v>
      </c>
      <c r="H1606" s="32"/>
    </row>
    <row r="1607" spans="2:8" s="1" customFormat="1" ht="16.9" customHeight="1">
      <c r="B1607" s="32"/>
      <c r="C1607" s="210" t="s">
        <v>893</v>
      </c>
      <c r="D1607" s="210" t="s">
        <v>894</v>
      </c>
      <c r="E1607" s="17" t="s">
        <v>172</v>
      </c>
      <c r="F1607" s="211">
        <v>402</v>
      </c>
      <c r="H1607" s="32"/>
    </row>
    <row r="1608" spans="2:8" s="1" customFormat="1" ht="22.5">
      <c r="B1608" s="32"/>
      <c r="C1608" s="210" t="s">
        <v>882</v>
      </c>
      <c r="D1608" s="210" t="s">
        <v>883</v>
      </c>
      <c r="E1608" s="17" t="s">
        <v>172</v>
      </c>
      <c r="F1608" s="211">
        <v>435.6</v>
      </c>
      <c r="H1608" s="32"/>
    </row>
    <row r="1609" spans="2:8" s="1" customFormat="1" ht="16.9" customHeight="1">
      <c r="B1609" s="32"/>
      <c r="C1609" s="206" t="s">
        <v>231</v>
      </c>
      <c r="D1609" s="207" t="s">
        <v>1138</v>
      </c>
      <c r="E1609" s="208" t="s">
        <v>172</v>
      </c>
      <c r="F1609" s="209">
        <v>33.6</v>
      </c>
      <c r="H1609" s="32"/>
    </row>
    <row r="1610" spans="2:8" s="1" customFormat="1" ht="16.9" customHeight="1">
      <c r="B1610" s="32"/>
      <c r="C1610" s="210" t="s">
        <v>1</v>
      </c>
      <c r="D1610" s="210" t="s">
        <v>911</v>
      </c>
      <c r="E1610" s="17" t="s">
        <v>1</v>
      </c>
      <c r="F1610" s="211">
        <v>0</v>
      </c>
      <c r="H1610" s="32"/>
    </row>
    <row r="1611" spans="2:8" s="1" customFormat="1" ht="16.9" customHeight="1">
      <c r="B1611" s="32"/>
      <c r="C1611" s="210" t="s">
        <v>1</v>
      </c>
      <c r="D1611" s="210" t="s">
        <v>1210</v>
      </c>
      <c r="E1611" s="17" t="s">
        <v>1</v>
      </c>
      <c r="F1611" s="211">
        <v>0</v>
      </c>
      <c r="H1611" s="32"/>
    </row>
    <row r="1612" spans="2:8" s="1" customFormat="1" ht="16.9" customHeight="1">
      <c r="B1612" s="32"/>
      <c r="C1612" s="210" t="s">
        <v>1</v>
      </c>
      <c r="D1612" s="210" t="s">
        <v>1819</v>
      </c>
      <c r="E1612" s="17" t="s">
        <v>1</v>
      </c>
      <c r="F1612" s="211">
        <v>29.6</v>
      </c>
      <c r="H1612" s="32"/>
    </row>
    <row r="1613" spans="2:8" s="1" customFormat="1" ht="16.9" customHeight="1">
      <c r="B1613" s="32"/>
      <c r="C1613" s="210" t="s">
        <v>1</v>
      </c>
      <c r="D1613" s="210" t="s">
        <v>653</v>
      </c>
      <c r="E1613" s="17" t="s">
        <v>1</v>
      </c>
      <c r="F1613" s="211">
        <v>0</v>
      </c>
      <c r="H1613" s="32"/>
    </row>
    <row r="1614" spans="2:8" s="1" customFormat="1" ht="16.9" customHeight="1">
      <c r="B1614" s="32"/>
      <c r="C1614" s="210" t="s">
        <v>1</v>
      </c>
      <c r="D1614" s="210" t="s">
        <v>1817</v>
      </c>
      <c r="E1614" s="17" t="s">
        <v>1</v>
      </c>
      <c r="F1614" s="211">
        <v>0</v>
      </c>
      <c r="H1614" s="32"/>
    </row>
    <row r="1615" spans="2:8" s="1" customFormat="1" ht="16.9" customHeight="1">
      <c r="B1615" s="32"/>
      <c r="C1615" s="210" t="s">
        <v>1</v>
      </c>
      <c r="D1615" s="210" t="s">
        <v>564</v>
      </c>
      <c r="E1615" s="17" t="s">
        <v>1</v>
      </c>
      <c r="F1615" s="211">
        <v>0</v>
      </c>
      <c r="H1615" s="32"/>
    </row>
    <row r="1616" spans="2:8" s="1" customFormat="1" ht="16.9" customHeight="1">
      <c r="B1616" s="32"/>
      <c r="C1616" s="210" t="s">
        <v>1</v>
      </c>
      <c r="D1616" s="210" t="s">
        <v>1204</v>
      </c>
      <c r="E1616" s="17" t="s">
        <v>1</v>
      </c>
      <c r="F1616" s="211">
        <v>0</v>
      </c>
      <c r="H1616" s="32"/>
    </row>
    <row r="1617" spans="2:8" s="1" customFormat="1" ht="16.9" customHeight="1">
      <c r="B1617" s="32"/>
      <c r="C1617" s="210" t="s">
        <v>1</v>
      </c>
      <c r="D1617" s="210" t="s">
        <v>1818</v>
      </c>
      <c r="E1617" s="17" t="s">
        <v>1</v>
      </c>
      <c r="F1617" s="211">
        <v>4</v>
      </c>
      <c r="H1617" s="32"/>
    </row>
    <row r="1618" spans="2:8" s="1" customFormat="1" ht="16.9" customHeight="1">
      <c r="B1618" s="32"/>
      <c r="C1618" s="210" t="s">
        <v>231</v>
      </c>
      <c r="D1618" s="210" t="s">
        <v>333</v>
      </c>
      <c r="E1618" s="17" t="s">
        <v>1</v>
      </c>
      <c r="F1618" s="211">
        <v>33.6</v>
      </c>
      <c r="H1618" s="32"/>
    </row>
    <row r="1619" spans="2:8" s="1" customFormat="1" ht="16.9" customHeight="1">
      <c r="B1619" s="32"/>
      <c r="C1619" s="212" t="s">
        <v>2421</v>
      </c>
      <c r="H1619" s="32"/>
    </row>
    <row r="1620" spans="2:8" s="1" customFormat="1" ht="16.9" customHeight="1">
      <c r="B1620" s="32"/>
      <c r="C1620" s="210" t="s">
        <v>899</v>
      </c>
      <c r="D1620" s="210" t="s">
        <v>900</v>
      </c>
      <c r="E1620" s="17" t="s">
        <v>172</v>
      </c>
      <c r="F1620" s="211">
        <v>57.6</v>
      </c>
      <c r="H1620" s="32"/>
    </row>
    <row r="1621" spans="2:8" s="1" customFormat="1" ht="22.5">
      <c r="B1621" s="32"/>
      <c r="C1621" s="210" t="s">
        <v>882</v>
      </c>
      <c r="D1621" s="210" t="s">
        <v>883</v>
      </c>
      <c r="E1621" s="17" t="s">
        <v>172</v>
      </c>
      <c r="F1621" s="211">
        <v>435.6</v>
      </c>
      <c r="H1621" s="32"/>
    </row>
    <row r="1622" spans="2:8" s="1" customFormat="1" ht="16.9" customHeight="1">
      <c r="B1622" s="32"/>
      <c r="C1622" s="206" t="s">
        <v>234</v>
      </c>
      <c r="D1622" s="207" t="s">
        <v>235</v>
      </c>
      <c r="E1622" s="208" t="s">
        <v>236</v>
      </c>
      <c r="F1622" s="209">
        <v>90.916</v>
      </c>
      <c r="H1622" s="32"/>
    </row>
    <row r="1623" spans="2:8" s="1" customFormat="1" ht="16.9" customHeight="1">
      <c r="B1623" s="32"/>
      <c r="C1623" s="210" t="s">
        <v>1</v>
      </c>
      <c r="D1623" s="210" t="s">
        <v>527</v>
      </c>
      <c r="E1623" s="17" t="s">
        <v>1</v>
      </c>
      <c r="F1623" s="211">
        <v>0</v>
      </c>
      <c r="H1623" s="32"/>
    </row>
    <row r="1624" spans="2:8" s="1" customFormat="1" ht="16.9" customHeight="1">
      <c r="B1624" s="32"/>
      <c r="C1624" s="210" t="s">
        <v>1</v>
      </c>
      <c r="D1624" s="210" t="s">
        <v>942</v>
      </c>
      <c r="E1624" s="17" t="s">
        <v>1</v>
      </c>
      <c r="F1624" s="211">
        <v>0</v>
      </c>
      <c r="H1624" s="32"/>
    </row>
    <row r="1625" spans="2:8" s="1" customFormat="1" ht="16.9" customHeight="1">
      <c r="B1625" s="32"/>
      <c r="C1625" s="210" t="s">
        <v>1</v>
      </c>
      <c r="D1625" s="210" t="s">
        <v>943</v>
      </c>
      <c r="E1625" s="17" t="s">
        <v>1</v>
      </c>
      <c r="F1625" s="211">
        <v>34.01</v>
      </c>
      <c r="H1625" s="32"/>
    </row>
    <row r="1626" spans="2:8" s="1" customFormat="1" ht="16.9" customHeight="1">
      <c r="B1626" s="32"/>
      <c r="C1626" s="210" t="s">
        <v>1</v>
      </c>
      <c r="D1626" s="210" t="s">
        <v>944</v>
      </c>
      <c r="E1626" s="17" t="s">
        <v>1</v>
      </c>
      <c r="F1626" s="211">
        <v>2.423</v>
      </c>
      <c r="H1626" s="32"/>
    </row>
    <row r="1627" spans="2:8" s="1" customFormat="1" ht="16.9" customHeight="1">
      <c r="B1627" s="32"/>
      <c r="C1627" s="210" t="s">
        <v>1</v>
      </c>
      <c r="D1627" s="210" t="s">
        <v>1823</v>
      </c>
      <c r="E1627" s="17" t="s">
        <v>1</v>
      </c>
      <c r="F1627" s="211">
        <v>37.478</v>
      </c>
      <c r="H1627" s="32"/>
    </row>
    <row r="1628" spans="2:8" s="1" customFormat="1" ht="16.9" customHeight="1">
      <c r="B1628" s="32"/>
      <c r="C1628" s="210" t="s">
        <v>1</v>
      </c>
      <c r="D1628" s="210" t="s">
        <v>946</v>
      </c>
      <c r="E1628" s="17" t="s">
        <v>1</v>
      </c>
      <c r="F1628" s="211">
        <v>17.005</v>
      </c>
      <c r="H1628" s="32"/>
    </row>
    <row r="1629" spans="2:8" s="1" customFormat="1" ht="16.9" customHeight="1">
      <c r="B1629" s="32"/>
      <c r="C1629" s="210" t="s">
        <v>234</v>
      </c>
      <c r="D1629" s="210" t="s">
        <v>333</v>
      </c>
      <c r="E1629" s="17" t="s">
        <v>1</v>
      </c>
      <c r="F1629" s="211">
        <v>90.916</v>
      </c>
      <c r="H1629" s="32"/>
    </row>
    <row r="1630" spans="2:8" s="1" customFormat="1" ht="16.9" customHeight="1">
      <c r="B1630" s="32"/>
      <c r="C1630" s="212" t="s">
        <v>2421</v>
      </c>
      <c r="H1630" s="32"/>
    </row>
    <row r="1631" spans="2:8" s="1" customFormat="1" ht="16.9" customHeight="1">
      <c r="B1631" s="32"/>
      <c r="C1631" s="210" t="s">
        <v>939</v>
      </c>
      <c r="D1631" s="210" t="s">
        <v>940</v>
      </c>
      <c r="E1631" s="17" t="s">
        <v>236</v>
      </c>
      <c r="F1631" s="211">
        <v>163.615</v>
      </c>
      <c r="H1631" s="32"/>
    </row>
    <row r="1632" spans="2:8" s="1" customFormat="1" ht="16.9" customHeight="1">
      <c r="B1632" s="32"/>
      <c r="C1632" s="206" t="s">
        <v>238</v>
      </c>
      <c r="D1632" s="207" t="s">
        <v>239</v>
      </c>
      <c r="E1632" s="208" t="s">
        <v>236</v>
      </c>
      <c r="F1632" s="209">
        <v>72.699</v>
      </c>
      <c r="H1632" s="32"/>
    </row>
    <row r="1633" spans="2:8" s="1" customFormat="1" ht="16.9" customHeight="1">
      <c r="B1633" s="32"/>
      <c r="C1633" s="210" t="s">
        <v>1</v>
      </c>
      <c r="D1633" s="210" t="s">
        <v>552</v>
      </c>
      <c r="E1633" s="17" t="s">
        <v>1</v>
      </c>
      <c r="F1633" s="211">
        <v>0</v>
      </c>
      <c r="H1633" s="32"/>
    </row>
    <row r="1634" spans="2:8" s="1" customFormat="1" ht="16.9" customHeight="1">
      <c r="B1634" s="32"/>
      <c r="C1634" s="210" t="s">
        <v>1</v>
      </c>
      <c r="D1634" s="210" t="s">
        <v>942</v>
      </c>
      <c r="E1634" s="17" t="s">
        <v>1</v>
      </c>
      <c r="F1634" s="211">
        <v>0</v>
      </c>
      <c r="H1634" s="32"/>
    </row>
    <row r="1635" spans="2:8" s="1" customFormat="1" ht="16.9" customHeight="1">
      <c r="B1635" s="32"/>
      <c r="C1635" s="210" t="s">
        <v>1</v>
      </c>
      <c r="D1635" s="210" t="s">
        <v>234</v>
      </c>
      <c r="E1635" s="17" t="s">
        <v>1</v>
      </c>
      <c r="F1635" s="211">
        <v>90.916</v>
      </c>
      <c r="H1635" s="32"/>
    </row>
    <row r="1636" spans="2:8" s="1" customFormat="1" ht="16.9" customHeight="1">
      <c r="B1636" s="32"/>
      <c r="C1636" s="210" t="s">
        <v>1</v>
      </c>
      <c r="D1636" s="210" t="s">
        <v>955</v>
      </c>
      <c r="E1636" s="17" t="s">
        <v>1</v>
      </c>
      <c r="F1636" s="211">
        <v>-18.217</v>
      </c>
      <c r="H1636" s="32"/>
    </row>
    <row r="1637" spans="2:8" s="1" customFormat="1" ht="16.9" customHeight="1">
      <c r="B1637" s="32"/>
      <c r="C1637" s="210" t="s">
        <v>238</v>
      </c>
      <c r="D1637" s="210" t="s">
        <v>333</v>
      </c>
      <c r="E1637" s="17" t="s">
        <v>1</v>
      </c>
      <c r="F1637" s="211">
        <v>72.699</v>
      </c>
      <c r="H1637" s="32"/>
    </row>
    <row r="1638" spans="2:8" s="1" customFormat="1" ht="16.9" customHeight="1">
      <c r="B1638" s="32"/>
      <c r="C1638" s="212" t="s">
        <v>2421</v>
      </c>
      <c r="H1638" s="32"/>
    </row>
    <row r="1639" spans="2:8" s="1" customFormat="1" ht="16.9" customHeight="1">
      <c r="B1639" s="32"/>
      <c r="C1639" s="210" t="s">
        <v>939</v>
      </c>
      <c r="D1639" s="210" t="s">
        <v>940</v>
      </c>
      <c r="E1639" s="17" t="s">
        <v>236</v>
      </c>
      <c r="F1639" s="211">
        <v>163.615</v>
      </c>
      <c r="H1639" s="32"/>
    </row>
    <row r="1640" spans="2:8" s="1" customFormat="1" ht="16.9" customHeight="1">
      <c r="B1640" s="32"/>
      <c r="C1640" s="210" t="s">
        <v>957</v>
      </c>
      <c r="D1640" s="210" t="s">
        <v>958</v>
      </c>
      <c r="E1640" s="17" t="s">
        <v>236</v>
      </c>
      <c r="F1640" s="211">
        <v>1017.786</v>
      </c>
      <c r="H1640" s="32"/>
    </row>
    <row r="1641" spans="2:8" s="1" customFormat="1" ht="16.9" customHeight="1">
      <c r="B1641" s="32"/>
      <c r="C1641" s="210" t="s">
        <v>978</v>
      </c>
      <c r="D1641" s="210" t="s">
        <v>979</v>
      </c>
      <c r="E1641" s="17" t="s">
        <v>236</v>
      </c>
      <c r="F1641" s="211">
        <v>137.04</v>
      </c>
      <c r="H1641" s="32"/>
    </row>
    <row r="1642" spans="2:8" s="1" customFormat="1" ht="22.5">
      <c r="B1642" s="32"/>
      <c r="C1642" s="210" t="s">
        <v>986</v>
      </c>
      <c r="D1642" s="210" t="s">
        <v>987</v>
      </c>
      <c r="E1642" s="17" t="s">
        <v>236</v>
      </c>
      <c r="F1642" s="211">
        <v>72.699</v>
      </c>
      <c r="H1642" s="32"/>
    </row>
    <row r="1643" spans="2:8" s="1" customFormat="1" ht="16.9" customHeight="1">
      <c r="B1643" s="32"/>
      <c r="C1643" s="206" t="s">
        <v>241</v>
      </c>
      <c r="D1643" s="207" t="s">
        <v>242</v>
      </c>
      <c r="E1643" s="208" t="s">
        <v>236</v>
      </c>
      <c r="F1643" s="209">
        <v>0</v>
      </c>
      <c r="H1643" s="32"/>
    </row>
    <row r="1644" spans="2:8" s="1" customFormat="1" ht="16.9" customHeight="1">
      <c r="B1644" s="32"/>
      <c r="C1644" s="206" t="s">
        <v>244</v>
      </c>
      <c r="D1644" s="207" t="s">
        <v>245</v>
      </c>
      <c r="E1644" s="208" t="s">
        <v>236</v>
      </c>
      <c r="F1644" s="209">
        <v>64.341</v>
      </c>
      <c r="H1644" s="32"/>
    </row>
    <row r="1645" spans="2:8" s="1" customFormat="1" ht="16.9" customHeight="1">
      <c r="B1645" s="32"/>
      <c r="C1645" s="210" t="s">
        <v>1</v>
      </c>
      <c r="D1645" s="210" t="s">
        <v>527</v>
      </c>
      <c r="E1645" s="17" t="s">
        <v>1</v>
      </c>
      <c r="F1645" s="211">
        <v>0</v>
      </c>
      <c r="H1645" s="32"/>
    </row>
    <row r="1646" spans="2:8" s="1" customFormat="1" ht="16.9" customHeight="1">
      <c r="B1646" s="32"/>
      <c r="C1646" s="210" t="s">
        <v>1</v>
      </c>
      <c r="D1646" s="210" t="s">
        <v>966</v>
      </c>
      <c r="E1646" s="17" t="s">
        <v>1</v>
      </c>
      <c r="F1646" s="211">
        <v>0</v>
      </c>
      <c r="H1646" s="32"/>
    </row>
    <row r="1647" spans="2:8" s="1" customFormat="1" ht="16.9" customHeight="1">
      <c r="B1647" s="32"/>
      <c r="C1647" s="210" t="s">
        <v>1</v>
      </c>
      <c r="D1647" s="210" t="s">
        <v>1825</v>
      </c>
      <c r="E1647" s="17" t="s">
        <v>1</v>
      </c>
      <c r="F1647" s="211">
        <v>31.28</v>
      </c>
      <c r="H1647" s="32"/>
    </row>
    <row r="1648" spans="2:8" s="1" customFormat="1" ht="16.9" customHeight="1">
      <c r="B1648" s="32"/>
      <c r="C1648" s="210" t="s">
        <v>1</v>
      </c>
      <c r="D1648" s="210" t="s">
        <v>1826</v>
      </c>
      <c r="E1648" s="17" t="s">
        <v>1</v>
      </c>
      <c r="F1648" s="211">
        <v>1.981</v>
      </c>
      <c r="H1648" s="32"/>
    </row>
    <row r="1649" spans="2:8" s="1" customFormat="1" ht="16.9" customHeight="1">
      <c r="B1649" s="32"/>
      <c r="C1649" s="210" t="s">
        <v>1</v>
      </c>
      <c r="D1649" s="210" t="s">
        <v>1827</v>
      </c>
      <c r="E1649" s="17" t="s">
        <v>1</v>
      </c>
      <c r="F1649" s="211">
        <v>18.64</v>
      </c>
      <c r="H1649" s="32"/>
    </row>
    <row r="1650" spans="2:8" s="1" customFormat="1" ht="16.9" customHeight="1">
      <c r="B1650" s="32"/>
      <c r="C1650" s="210" t="s">
        <v>1</v>
      </c>
      <c r="D1650" s="210" t="s">
        <v>1828</v>
      </c>
      <c r="E1650" s="17" t="s">
        <v>1</v>
      </c>
      <c r="F1650" s="211">
        <v>2.013</v>
      </c>
      <c r="H1650" s="32"/>
    </row>
    <row r="1651" spans="2:8" s="1" customFormat="1" ht="16.9" customHeight="1">
      <c r="B1651" s="32"/>
      <c r="C1651" s="210" t="s">
        <v>1</v>
      </c>
      <c r="D1651" s="210" t="s">
        <v>1829</v>
      </c>
      <c r="E1651" s="17" t="s">
        <v>1</v>
      </c>
      <c r="F1651" s="211">
        <v>10.427</v>
      </c>
      <c r="H1651" s="32"/>
    </row>
    <row r="1652" spans="2:8" s="1" customFormat="1" ht="16.9" customHeight="1">
      <c r="B1652" s="32"/>
      <c r="C1652" s="210" t="s">
        <v>244</v>
      </c>
      <c r="D1652" s="210" t="s">
        <v>333</v>
      </c>
      <c r="E1652" s="17" t="s">
        <v>1</v>
      </c>
      <c r="F1652" s="211">
        <v>64.341</v>
      </c>
      <c r="H1652" s="32"/>
    </row>
    <row r="1653" spans="2:8" s="1" customFormat="1" ht="16.9" customHeight="1">
      <c r="B1653" s="32"/>
      <c r="C1653" s="212" t="s">
        <v>2421</v>
      </c>
      <c r="H1653" s="32"/>
    </row>
    <row r="1654" spans="2:8" s="1" customFormat="1" ht="16.9" customHeight="1">
      <c r="B1654" s="32"/>
      <c r="C1654" s="210" t="s">
        <v>963</v>
      </c>
      <c r="D1654" s="210" t="s">
        <v>964</v>
      </c>
      <c r="E1654" s="17" t="s">
        <v>236</v>
      </c>
      <c r="F1654" s="211">
        <v>128.682</v>
      </c>
      <c r="H1654" s="32"/>
    </row>
    <row r="1655" spans="2:8" s="1" customFormat="1" ht="16.9" customHeight="1">
      <c r="B1655" s="32"/>
      <c r="C1655" s="210" t="s">
        <v>973</v>
      </c>
      <c r="D1655" s="210" t="s">
        <v>974</v>
      </c>
      <c r="E1655" s="17" t="s">
        <v>236</v>
      </c>
      <c r="F1655" s="211">
        <v>900.774</v>
      </c>
      <c r="H1655" s="32"/>
    </row>
    <row r="1656" spans="2:8" s="1" customFormat="1" ht="16.9" customHeight="1">
      <c r="B1656" s="32"/>
      <c r="C1656" s="210" t="s">
        <v>978</v>
      </c>
      <c r="D1656" s="210" t="s">
        <v>979</v>
      </c>
      <c r="E1656" s="17" t="s">
        <v>236</v>
      </c>
      <c r="F1656" s="211">
        <v>137.04</v>
      </c>
      <c r="H1656" s="32"/>
    </row>
    <row r="1657" spans="2:8" s="1" customFormat="1" ht="22.5">
      <c r="B1657" s="32"/>
      <c r="C1657" s="210" t="s">
        <v>982</v>
      </c>
      <c r="D1657" s="210" t="s">
        <v>983</v>
      </c>
      <c r="E1657" s="17" t="s">
        <v>236</v>
      </c>
      <c r="F1657" s="211">
        <v>64.341</v>
      </c>
      <c r="H1657" s="32"/>
    </row>
    <row r="1658" spans="2:8" s="1" customFormat="1" ht="16.9" customHeight="1">
      <c r="B1658" s="32"/>
      <c r="C1658" s="206" t="s">
        <v>1143</v>
      </c>
      <c r="D1658" s="207" t="s">
        <v>1144</v>
      </c>
      <c r="E1658" s="208" t="s">
        <v>199</v>
      </c>
      <c r="F1658" s="209">
        <v>22</v>
      </c>
      <c r="H1658" s="32"/>
    </row>
    <row r="1659" spans="2:8" s="1" customFormat="1" ht="16.9" customHeight="1">
      <c r="B1659" s="32"/>
      <c r="C1659" s="210" t="s">
        <v>1</v>
      </c>
      <c r="D1659" s="210" t="s">
        <v>1263</v>
      </c>
      <c r="E1659" s="17" t="s">
        <v>1</v>
      </c>
      <c r="F1659" s="211">
        <v>0</v>
      </c>
      <c r="H1659" s="32"/>
    </row>
    <row r="1660" spans="2:8" s="1" customFormat="1" ht="16.9" customHeight="1">
      <c r="B1660" s="32"/>
      <c r="C1660" s="210" t="s">
        <v>1</v>
      </c>
      <c r="D1660" s="210" t="s">
        <v>1264</v>
      </c>
      <c r="E1660" s="17" t="s">
        <v>1</v>
      </c>
      <c r="F1660" s="211">
        <v>22</v>
      </c>
      <c r="H1660" s="32"/>
    </row>
    <row r="1661" spans="2:8" s="1" customFormat="1" ht="16.9" customHeight="1">
      <c r="B1661" s="32"/>
      <c r="C1661" s="210" t="s">
        <v>1143</v>
      </c>
      <c r="D1661" s="210" t="s">
        <v>333</v>
      </c>
      <c r="E1661" s="17" t="s">
        <v>1</v>
      </c>
      <c r="F1661" s="211">
        <v>22</v>
      </c>
      <c r="H1661" s="32"/>
    </row>
    <row r="1662" spans="2:8" s="1" customFormat="1" ht="16.9" customHeight="1">
      <c r="B1662" s="32"/>
      <c r="C1662" s="212" t="s">
        <v>2421</v>
      </c>
      <c r="H1662" s="32"/>
    </row>
    <row r="1663" spans="2:8" s="1" customFormat="1" ht="16.9" customHeight="1">
      <c r="B1663" s="32"/>
      <c r="C1663" s="210" t="s">
        <v>1258</v>
      </c>
      <c r="D1663" s="210" t="s">
        <v>1259</v>
      </c>
      <c r="E1663" s="17" t="s">
        <v>107</v>
      </c>
      <c r="F1663" s="211">
        <v>288.5</v>
      </c>
      <c r="H1663" s="32"/>
    </row>
    <row r="1664" spans="2:8" s="1" customFormat="1" ht="16.9" customHeight="1">
      <c r="B1664" s="32"/>
      <c r="C1664" s="210" t="s">
        <v>1251</v>
      </c>
      <c r="D1664" s="210" t="s">
        <v>1252</v>
      </c>
      <c r="E1664" s="17" t="s">
        <v>154</v>
      </c>
      <c r="F1664" s="211">
        <v>87.6</v>
      </c>
      <c r="H1664" s="32"/>
    </row>
    <row r="1665" spans="2:8" s="1" customFormat="1" ht="16.9" customHeight="1">
      <c r="B1665" s="32"/>
      <c r="C1665" s="210" t="s">
        <v>1321</v>
      </c>
      <c r="D1665" s="210" t="s">
        <v>1322</v>
      </c>
      <c r="E1665" s="17" t="s">
        <v>154</v>
      </c>
      <c r="F1665" s="211">
        <v>737.1</v>
      </c>
      <c r="H1665" s="32"/>
    </row>
    <row r="1666" spans="2:8" s="1" customFormat="1" ht="16.9" customHeight="1">
      <c r="B1666" s="32"/>
      <c r="C1666" s="210" t="s">
        <v>580</v>
      </c>
      <c r="D1666" s="210" t="s">
        <v>581</v>
      </c>
      <c r="E1666" s="17" t="s">
        <v>107</v>
      </c>
      <c r="F1666" s="211">
        <v>529.551</v>
      </c>
      <c r="H1666" s="32"/>
    </row>
    <row r="1667" spans="2:8" s="1" customFormat="1" ht="16.9" customHeight="1">
      <c r="B1667" s="32"/>
      <c r="C1667" s="210" t="s">
        <v>561</v>
      </c>
      <c r="D1667" s="210" t="s">
        <v>562</v>
      </c>
      <c r="E1667" s="17" t="s">
        <v>107</v>
      </c>
      <c r="F1667" s="211">
        <v>156.622</v>
      </c>
      <c r="H1667" s="32"/>
    </row>
    <row r="1668" spans="2:8" s="1" customFormat="1" ht="22.5">
      <c r="B1668" s="32"/>
      <c r="C1668" s="210" t="s">
        <v>1375</v>
      </c>
      <c r="D1668" s="210" t="s">
        <v>1376</v>
      </c>
      <c r="E1668" s="17" t="s">
        <v>154</v>
      </c>
      <c r="F1668" s="211">
        <v>500</v>
      </c>
      <c r="H1668" s="32"/>
    </row>
    <row r="1669" spans="2:8" s="1" customFormat="1" ht="16.9" customHeight="1">
      <c r="B1669" s="32"/>
      <c r="C1669" s="210" t="s">
        <v>1368</v>
      </c>
      <c r="D1669" s="210" t="s">
        <v>1369</v>
      </c>
      <c r="E1669" s="17" t="s">
        <v>154</v>
      </c>
      <c r="F1669" s="211">
        <v>351.6</v>
      </c>
      <c r="H1669" s="32"/>
    </row>
    <row r="1670" spans="2:8" s="1" customFormat="1" ht="16.9" customHeight="1">
      <c r="B1670" s="32"/>
      <c r="C1670" s="210" t="s">
        <v>672</v>
      </c>
      <c r="D1670" s="210" t="s">
        <v>673</v>
      </c>
      <c r="E1670" s="17" t="s">
        <v>107</v>
      </c>
      <c r="F1670" s="211">
        <v>39.716</v>
      </c>
      <c r="H1670" s="32"/>
    </row>
    <row r="1671" spans="2:8" s="1" customFormat="1" ht="16.9" customHeight="1">
      <c r="B1671" s="32"/>
      <c r="C1671" s="210" t="s">
        <v>1771</v>
      </c>
      <c r="D1671" s="210" t="s">
        <v>1772</v>
      </c>
      <c r="E1671" s="17" t="s">
        <v>172</v>
      </c>
      <c r="F1671" s="211">
        <v>513.31</v>
      </c>
      <c r="H1671" s="32"/>
    </row>
    <row r="1672" spans="2:8" s="1" customFormat="1" ht="16.9" customHeight="1">
      <c r="B1672" s="32"/>
      <c r="C1672" s="206" t="s">
        <v>1145</v>
      </c>
      <c r="D1672" s="207" t="s">
        <v>1146</v>
      </c>
      <c r="E1672" s="208" t="s">
        <v>199</v>
      </c>
      <c r="F1672" s="209">
        <v>19</v>
      </c>
      <c r="H1672" s="32"/>
    </row>
    <row r="1673" spans="2:8" s="1" customFormat="1" ht="16.9" customHeight="1">
      <c r="B1673" s="32"/>
      <c r="C1673" s="210" t="s">
        <v>1</v>
      </c>
      <c r="D1673" s="210" t="s">
        <v>1265</v>
      </c>
      <c r="E1673" s="17" t="s">
        <v>1</v>
      </c>
      <c r="F1673" s="211">
        <v>19</v>
      </c>
      <c r="H1673" s="32"/>
    </row>
    <row r="1674" spans="2:8" s="1" customFormat="1" ht="16.9" customHeight="1">
      <c r="B1674" s="32"/>
      <c r="C1674" s="210" t="s">
        <v>1145</v>
      </c>
      <c r="D1674" s="210" t="s">
        <v>333</v>
      </c>
      <c r="E1674" s="17" t="s">
        <v>1</v>
      </c>
      <c r="F1674" s="211">
        <v>19</v>
      </c>
      <c r="H1674" s="32"/>
    </row>
    <row r="1675" spans="2:8" s="1" customFormat="1" ht="16.9" customHeight="1">
      <c r="B1675" s="32"/>
      <c r="C1675" s="212" t="s">
        <v>2421</v>
      </c>
      <c r="H1675" s="32"/>
    </row>
    <row r="1676" spans="2:8" s="1" customFormat="1" ht="16.9" customHeight="1">
      <c r="B1676" s="32"/>
      <c r="C1676" s="210" t="s">
        <v>1258</v>
      </c>
      <c r="D1676" s="210" t="s">
        <v>1259</v>
      </c>
      <c r="E1676" s="17" t="s">
        <v>107</v>
      </c>
      <c r="F1676" s="211">
        <v>288.5</v>
      </c>
      <c r="H1676" s="32"/>
    </row>
    <row r="1677" spans="2:8" s="1" customFormat="1" ht="16.9" customHeight="1">
      <c r="B1677" s="32"/>
      <c r="C1677" s="210" t="s">
        <v>1321</v>
      </c>
      <c r="D1677" s="210" t="s">
        <v>1322</v>
      </c>
      <c r="E1677" s="17" t="s">
        <v>154</v>
      </c>
      <c r="F1677" s="211">
        <v>737.1</v>
      </c>
      <c r="H1677" s="32"/>
    </row>
    <row r="1678" spans="2:8" s="1" customFormat="1" ht="16.9" customHeight="1">
      <c r="B1678" s="32"/>
      <c r="C1678" s="210" t="s">
        <v>580</v>
      </c>
      <c r="D1678" s="210" t="s">
        <v>581</v>
      </c>
      <c r="E1678" s="17" t="s">
        <v>107</v>
      </c>
      <c r="F1678" s="211">
        <v>529.551</v>
      </c>
      <c r="H1678" s="32"/>
    </row>
    <row r="1679" spans="2:8" s="1" customFormat="1" ht="16.9" customHeight="1">
      <c r="B1679" s="32"/>
      <c r="C1679" s="210" t="s">
        <v>561</v>
      </c>
      <c r="D1679" s="210" t="s">
        <v>562</v>
      </c>
      <c r="E1679" s="17" t="s">
        <v>107</v>
      </c>
      <c r="F1679" s="211">
        <v>156.622</v>
      </c>
      <c r="H1679" s="32"/>
    </row>
    <row r="1680" spans="2:8" s="1" customFormat="1" ht="16.9" customHeight="1">
      <c r="B1680" s="32"/>
      <c r="C1680" s="210" t="s">
        <v>672</v>
      </c>
      <c r="D1680" s="210" t="s">
        <v>673</v>
      </c>
      <c r="E1680" s="17" t="s">
        <v>107</v>
      </c>
      <c r="F1680" s="211">
        <v>39.716</v>
      </c>
      <c r="H1680" s="32"/>
    </row>
    <row r="1681" spans="2:8" s="1" customFormat="1" ht="16.9" customHeight="1">
      <c r="B1681" s="32"/>
      <c r="C1681" s="210" t="s">
        <v>1771</v>
      </c>
      <c r="D1681" s="210" t="s">
        <v>1772</v>
      </c>
      <c r="E1681" s="17" t="s">
        <v>172</v>
      </c>
      <c r="F1681" s="211">
        <v>513.31</v>
      </c>
      <c r="H1681" s="32"/>
    </row>
    <row r="1682" spans="2:8" s="1" customFormat="1" ht="16.9" customHeight="1">
      <c r="B1682" s="32"/>
      <c r="C1682" s="206" t="s">
        <v>1147</v>
      </c>
      <c r="D1682" s="207" t="s">
        <v>1148</v>
      </c>
      <c r="E1682" s="208" t="s">
        <v>199</v>
      </c>
      <c r="F1682" s="209">
        <v>16</v>
      </c>
      <c r="H1682" s="32"/>
    </row>
    <row r="1683" spans="2:8" s="1" customFormat="1" ht="16.9" customHeight="1">
      <c r="B1683" s="32"/>
      <c r="C1683" s="210" t="s">
        <v>1</v>
      </c>
      <c r="D1683" s="210" t="s">
        <v>1266</v>
      </c>
      <c r="E1683" s="17" t="s">
        <v>1</v>
      </c>
      <c r="F1683" s="211">
        <v>16</v>
      </c>
      <c r="H1683" s="32"/>
    </row>
    <row r="1684" spans="2:8" s="1" customFormat="1" ht="16.9" customHeight="1">
      <c r="B1684" s="32"/>
      <c r="C1684" s="210" t="s">
        <v>1147</v>
      </c>
      <c r="D1684" s="210" t="s">
        <v>333</v>
      </c>
      <c r="E1684" s="17" t="s">
        <v>1</v>
      </c>
      <c r="F1684" s="211">
        <v>16</v>
      </c>
      <c r="H1684" s="32"/>
    </row>
    <row r="1685" spans="2:8" s="1" customFormat="1" ht="16.9" customHeight="1">
      <c r="B1685" s="32"/>
      <c r="C1685" s="212" t="s">
        <v>2421</v>
      </c>
      <c r="H1685" s="32"/>
    </row>
    <row r="1686" spans="2:8" s="1" customFormat="1" ht="16.9" customHeight="1">
      <c r="B1686" s="32"/>
      <c r="C1686" s="210" t="s">
        <v>1258</v>
      </c>
      <c r="D1686" s="210" t="s">
        <v>1259</v>
      </c>
      <c r="E1686" s="17" t="s">
        <v>107</v>
      </c>
      <c r="F1686" s="211">
        <v>288.5</v>
      </c>
      <c r="H1686" s="32"/>
    </row>
    <row r="1687" spans="2:8" s="1" customFormat="1" ht="16.9" customHeight="1">
      <c r="B1687" s="32"/>
      <c r="C1687" s="210" t="s">
        <v>1207</v>
      </c>
      <c r="D1687" s="210" t="s">
        <v>1208</v>
      </c>
      <c r="E1687" s="17" t="s">
        <v>154</v>
      </c>
      <c r="F1687" s="211">
        <v>55.6</v>
      </c>
      <c r="H1687" s="32"/>
    </row>
    <row r="1688" spans="2:8" s="1" customFormat="1" ht="16.9" customHeight="1">
      <c r="B1688" s="32"/>
      <c r="C1688" s="210" t="s">
        <v>1321</v>
      </c>
      <c r="D1688" s="210" t="s">
        <v>1322</v>
      </c>
      <c r="E1688" s="17" t="s">
        <v>154</v>
      </c>
      <c r="F1688" s="211">
        <v>737.1</v>
      </c>
      <c r="H1688" s="32"/>
    </row>
    <row r="1689" spans="2:8" s="1" customFormat="1" ht="16.9" customHeight="1">
      <c r="B1689" s="32"/>
      <c r="C1689" s="210" t="s">
        <v>580</v>
      </c>
      <c r="D1689" s="210" t="s">
        <v>581</v>
      </c>
      <c r="E1689" s="17" t="s">
        <v>107</v>
      </c>
      <c r="F1689" s="211">
        <v>529.551</v>
      </c>
      <c r="H1689" s="32"/>
    </row>
    <row r="1690" spans="2:8" s="1" customFormat="1" ht="16.9" customHeight="1">
      <c r="B1690" s="32"/>
      <c r="C1690" s="210" t="s">
        <v>561</v>
      </c>
      <c r="D1690" s="210" t="s">
        <v>562</v>
      </c>
      <c r="E1690" s="17" t="s">
        <v>107</v>
      </c>
      <c r="F1690" s="211">
        <v>156.622</v>
      </c>
      <c r="H1690" s="32"/>
    </row>
    <row r="1691" spans="2:8" s="1" customFormat="1" ht="16.9" customHeight="1">
      <c r="B1691" s="32"/>
      <c r="C1691" s="210" t="s">
        <v>672</v>
      </c>
      <c r="D1691" s="210" t="s">
        <v>673</v>
      </c>
      <c r="E1691" s="17" t="s">
        <v>107</v>
      </c>
      <c r="F1691" s="211">
        <v>39.716</v>
      </c>
      <c r="H1691" s="32"/>
    </row>
    <row r="1692" spans="2:8" s="1" customFormat="1" ht="16.9" customHeight="1">
      <c r="B1692" s="32"/>
      <c r="C1692" s="210" t="s">
        <v>1771</v>
      </c>
      <c r="D1692" s="210" t="s">
        <v>1772</v>
      </c>
      <c r="E1692" s="17" t="s">
        <v>172</v>
      </c>
      <c r="F1692" s="211">
        <v>513.31</v>
      </c>
      <c r="H1692" s="32"/>
    </row>
    <row r="1693" spans="2:8" s="1" customFormat="1" ht="16.9" customHeight="1">
      <c r="B1693" s="32"/>
      <c r="C1693" s="206" t="s">
        <v>1149</v>
      </c>
      <c r="D1693" s="207" t="s">
        <v>1150</v>
      </c>
      <c r="E1693" s="208" t="s">
        <v>199</v>
      </c>
      <c r="F1693" s="209">
        <v>2</v>
      </c>
      <c r="H1693" s="32"/>
    </row>
    <row r="1694" spans="2:8" s="1" customFormat="1" ht="16.9" customHeight="1">
      <c r="B1694" s="32"/>
      <c r="C1694" s="210" t="s">
        <v>1</v>
      </c>
      <c r="D1694" s="210" t="s">
        <v>1267</v>
      </c>
      <c r="E1694" s="17" t="s">
        <v>1</v>
      </c>
      <c r="F1694" s="211">
        <v>2</v>
      </c>
      <c r="H1694" s="32"/>
    </row>
    <row r="1695" spans="2:8" s="1" customFormat="1" ht="16.9" customHeight="1">
      <c r="B1695" s="32"/>
      <c r="C1695" s="210" t="s">
        <v>1149</v>
      </c>
      <c r="D1695" s="210" t="s">
        <v>333</v>
      </c>
      <c r="E1695" s="17" t="s">
        <v>1</v>
      </c>
      <c r="F1695" s="211">
        <v>2</v>
      </c>
      <c r="H1695" s="32"/>
    </row>
    <row r="1696" spans="2:8" s="1" customFormat="1" ht="16.9" customHeight="1">
      <c r="B1696" s="32"/>
      <c r="C1696" s="212" t="s">
        <v>2421</v>
      </c>
      <c r="H1696" s="32"/>
    </row>
    <row r="1697" spans="2:8" s="1" customFormat="1" ht="16.9" customHeight="1">
      <c r="B1697" s="32"/>
      <c r="C1697" s="210" t="s">
        <v>1258</v>
      </c>
      <c r="D1697" s="210" t="s">
        <v>1259</v>
      </c>
      <c r="E1697" s="17" t="s">
        <v>107</v>
      </c>
      <c r="F1697" s="211">
        <v>288.5</v>
      </c>
      <c r="H1697" s="32"/>
    </row>
    <row r="1698" spans="2:8" s="1" customFormat="1" ht="16.9" customHeight="1">
      <c r="B1698" s="32"/>
      <c r="C1698" s="210" t="s">
        <v>353</v>
      </c>
      <c r="D1698" s="210" t="s">
        <v>354</v>
      </c>
      <c r="E1698" s="17" t="s">
        <v>154</v>
      </c>
      <c r="F1698" s="211">
        <v>17.14</v>
      </c>
      <c r="H1698" s="32"/>
    </row>
    <row r="1699" spans="2:8" s="1" customFormat="1" ht="16.9" customHeight="1">
      <c r="B1699" s="32"/>
      <c r="C1699" s="210" t="s">
        <v>1321</v>
      </c>
      <c r="D1699" s="210" t="s">
        <v>1322</v>
      </c>
      <c r="E1699" s="17" t="s">
        <v>154</v>
      </c>
      <c r="F1699" s="211">
        <v>737.1</v>
      </c>
      <c r="H1699" s="32"/>
    </row>
    <row r="1700" spans="2:8" s="1" customFormat="1" ht="16.9" customHeight="1">
      <c r="B1700" s="32"/>
      <c r="C1700" s="210" t="s">
        <v>580</v>
      </c>
      <c r="D1700" s="210" t="s">
        <v>581</v>
      </c>
      <c r="E1700" s="17" t="s">
        <v>107</v>
      </c>
      <c r="F1700" s="211">
        <v>529.551</v>
      </c>
      <c r="H1700" s="32"/>
    </row>
    <row r="1701" spans="2:8" s="1" customFormat="1" ht="16.9" customHeight="1">
      <c r="B1701" s="32"/>
      <c r="C1701" s="210" t="s">
        <v>561</v>
      </c>
      <c r="D1701" s="210" t="s">
        <v>562</v>
      </c>
      <c r="E1701" s="17" t="s">
        <v>107</v>
      </c>
      <c r="F1701" s="211">
        <v>156.622</v>
      </c>
      <c r="H1701" s="32"/>
    </row>
    <row r="1702" spans="2:8" s="1" customFormat="1" ht="16.9" customHeight="1">
      <c r="B1702" s="32"/>
      <c r="C1702" s="210" t="s">
        <v>672</v>
      </c>
      <c r="D1702" s="210" t="s">
        <v>673</v>
      </c>
      <c r="E1702" s="17" t="s">
        <v>107</v>
      </c>
      <c r="F1702" s="211">
        <v>39.716</v>
      </c>
      <c r="H1702" s="32"/>
    </row>
    <row r="1703" spans="2:8" s="1" customFormat="1" ht="16.9" customHeight="1">
      <c r="B1703" s="32"/>
      <c r="C1703" s="210" t="s">
        <v>1771</v>
      </c>
      <c r="D1703" s="210" t="s">
        <v>1772</v>
      </c>
      <c r="E1703" s="17" t="s">
        <v>172</v>
      </c>
      <c r="F1703" s="211">
        <v>513.31</v>
      </c>
      <c r="H1703" s="32"/>
    </row>
    <row r="1704" spans="2:8" s="1" customFormat="1" ht="16.9" customHeight="1">
      <c r="B1704" s="32"/>
      <c r="C1704" s="210" t="s">
        <v>899</v>
      </c>
      <c r="D1704" s="210" t="s">
        <v>900</v>
      </c>
      <c r="E1704" s="17" t="s">
        <v>172</v>
      </c>
      <c r="F1704" s="211">
        <v>57.6</v>
      </c>
      <c r="H1704" s="32"/>
    </row>
    <row r="1705" spans="2:8" s="1" customFormat="1" ht="16.9" customHeight="1">
      <c r="B1705" s="32"/>
      <c r="C1705" s="206" t="s">
        <v>1151</v>
      </c>
      <c r="D1705" s="207" t="s">
        <v>1152</v>
      </c>
      <c r="E1705" s="208" t="s">
        <v>199</v>
      </c>
      <c r="F1705" s="209">
        <v>22</v>
      </c>
      <c r="H1705" s="32"/>
    </row>
    <row r="1706" spans="2:8" s="1" customFormat="1" ht="16.9" customHeight="1">
      <c r="B1706" s="32"/>
      <c r="C1706" s="210" t="s">
        <v>1</v>
      </c>
      <c r="D1706" s="210" t="s">
        <v>1268</v>
      </c>
      <c r="E1706" s="17" t="s">
        <v>1</v>
      </c>
      <c r="F1706" s="211">
        <v>22</v>
      </c>
      <c r="H1706" s="32"/>
    </row>
    <row r="1707" spans="2:8" s="1" customFormat="1" ht="16.9" customHeight="1">
      <c r="B1707" s="32"/>
      <c r="C1707" s="210" t="s">
        <v>1151</v>
      </c>
      <c r="D1707" s="210" t="s">
        <v>333</v>
      </c>
      <c r="E1707" s="17" t="s">
        <v>1</v>
      </c>
      <c r="F1707" s="211">
        <v>22</v>
      </c>
      <c r="H1707" s="32"/>
    </row>
    <row r="1708" spans="2:8" s="1" customFormat="1" ht="16.9" customHeight="1">
      <c r="B1708" s="32"/>
      <c r="C1708" s="212" t="s">
        <v>2421</v>
      </c>
      <c r="H1708" s="32"/>
    </row>
    <row r="1709" spans="2:8" s="1" customFormat="1" ht="16.9" customHeight="1">
      <c r="B1709" s="32"/>
      <c r="C1709" s="210" t="s">
        <v>1258</v>
      </c>
      <c r="D1709" s="210" t="s">
        <v>1259</v>
      </c>
      <c r="E1709" s="17" t="s">
        <v>107</v>
      </c>
      <c r="F1709" s="211">
        <v>288.5</v>
      </c>
      <c r="H1709" s="32"/>
    </row>
    <row r="1710" spans="2:8" s="1" customFormat="1" ht="16.9" customHeight="1">
      <c r="B1710" s="32"/>
      <c r="C1710" s="210" t="s">
        <v>341</v>
      </c>
      <c r="D1710" s="210" t="s">
        <v>342</v>
      </c>
      <c r="E1710" s="17" t="s">
        <v>154</v>
      </c>
      <c r="F1710" s="211">
        <v>249.5</v>
      </c>
      <c r="H1710" s="32"/>
    </row>
    <row r="1711" spans="2:8" s="1" customFormat="1" ht="16.9" customHeight="1">
      <c r="B1711" s="32"/>
      <c r="C1711" s="210" t="s">
        <v>370</v>
      </c>
      <c r="D1711" s="210" t="s">
        <v>371</v>
      </c>
      <c r="E1711" s="17" t="s">
        <v>154</v>
      </c>
      <c r="F1711" s="211">
        <v>89.5</v>
      </c>
      <c r="H1711" s="32"/>
    </row>
    <row r="1712" spans="2:8" s="1" customFormat="1" ht="16.9" customHeight="1">
      <c r="B1712" s="32"/>
      <c r="C1712" s="210" t="s">
        <v>1321</v>
      </c>
      <c r="D1712" s="210" t="s">
        <v>1322</v>
      </c>
      <c r="E1712" s="17" t="s">
        <v>154</v>
      </c>
      <c r="F1712" s="211">
        <v>737.1</v>
      </c>
      <c r="H1712" s="32"/>
    </row>
    <row r="1713" spans="2:8" s="1" customFormat="1" ht="16.9" customHeight="1">
      <c r="B1713" s="32"/>
      <c r="C1713" s="210" t="s">
        <v>580</v>
      </c>
      <c r="D1713" s="210" t="s">
        <v>581</v>
      </c>
      <c r="E1713" s="17" t="s">
        <v>107</v>
      </c>
      <c r="F1713" s="211">
        <v>529.551</v>
      </c>
      <c r="H1713" s="32"/>
    </row>
    <row r="1714" spans="2:8" s="1" customFormat="1" ht="16.9" customHeight="1">
      <c r="B1714" s="32"/>
      <c r="C1714" s="210" t="s">
        <v>561</v>
      </c>
      <c r="D1714" s="210" t="s">
        <v>562</v>
      </c>
      <c r="E1714" s="17" t="s">
        <v>107</v>
      </c>
      <c r="F1714" s="211">
        <v>156.622</v>
      </c>
      <c r="H1714" s="32"/>
    </row>
    <row r="1715" spans="2:8" s="1" customFormat="1" ht="16.9" customHeight="1">
      <c r="B1715" s="32"/>
      <c r="C1715" s="210" t="s">
        <v>672</v>
      </c>
      <c r="D1715" s="210" t="s">
        <v>673</v>
      </c>
      <c r="E1715" s="17" t="s">
        <v>107</v>
      </c>
      <c r="F1715" s="211">
        <v>39.716</v>
      </c>
      <c r="H1715" s="32"/>
    </row>
    <row r="1716" spans="2:8" s="1" customFormat="1" ht="16.9" customHeight="1">
      <c r="B1716" s="32"/>
      <c r="C1716" s="210" t="s">
        <v>1771</v>
      </c>
      <c r="D1716" s="210" t="s">
        <v>1772</v>
      </c>
      <c r="E1716" s="17" t="s">
        <v>172</v>
      </c>
      <c r="F1716" s="211">
        <v>513.31</v>
      </c>
      <c r="H1716" s="32"/>
    </row>
    <row r="1717" spans="2:8" s="1" customFormat="1" ht="16.9" customHeight="1">
      <c r="B1717" s="32"/>
      <c r="C1717" s="210" t="s">
        <v>893</v>
      </c>
      <c r="D1717" s="210" t="s">
        <v>894</v>
      </c>
      <c r="E1717" s="17" t="s">
        <v>172</v>
      </c>
      <c r="F1717" s="211">
        <v>402</v>
      </c>
      <c r="H1717" s="32"/>
    </row>
    <row r="1718" spans="2:8" s="1" customFormat="1" ht="16.9" customHeight="1">
      <c r="B1718" s="32"/>
      <c r="C1718" s="210" t="s">
        <v>926</v>
      </c>
      <c r="D1718" s="210" t="s">
        <v>927</v>
      </c>
      <c r="E1718" s="17" t="s">
        <v>172</v>
      </c>
      <c r="F1718" s="211">
        <v>226</v>
      </c>
      <c r="H1718" s="32"/>
    </row>
    <row r="1719" spans="2:8" s="1" customFormat="1" ht="16.9" customHeight="1">
      <c r="B1719" s="32"/>
      <c r="C1719" s="206" t="s">
        <v>253</v>
      </c>
      <c r="D1719" s="207" t="s">
        <v>254</v>
      </c>
      <c r="E1719" s="208" t="s">
        <v>199</v>
      </c>
      <c r="F1719" s="209">
        <v>20</v>
      </c>
      <c r="H1719" s="32"/>
    </row>
    <row r="1720" spans="2:8" s="1" customFormat="1" ht="16.9" customHeight="1">
      <c r="B1720" s="32"/>
      <c r="C1720" s="210" t="s">
        <v>1</v>
      </c>
      <c r="D1720" s="210" t="s">
        <v>259</v>
      </c>
      <c r="E1720" s="17" t="s">
        <v>1</v>
      </c>
      <c r="F1720" s="211">
        <v>14</v>
      </c>
      <c r="H1720" s="32"/>
    </row>
    <row r="1721" spans="2:8" s="1" customFormat="1" ht="16.9" customHeight="1">
      <c r="B1721" s="32"/>
      <c r="C1721" s="210" t="s">
        <v>1</v>
      </c>
      <c r="D1721" s="210" t="s">
        <v>1675</v>
      </c>
      <c r="E1721" s="17" t="s">
        <v>1</v>
      </c>
      <c r="F1721" s="211">
        <v>0</v>
      </c>
      <c r="H1721" s="32"/>
    </row>
    <row r="1722" spans="2:8" s="1" customFormat="1" ht="16.9" customHeight="1">
      <c r="B1722" s="32"/>
      <c r="C1722" s="210" t="s">
        <v>1</v>
      </c>
      <c r="D1722" s="210" t="s">
        <v>1155</v>
      </c>
      <c r="E1722" s="17" t="s">
        <v>1</v>
      </c>
      <c r="F1722" s="211">
        <v>6</v>
      </c>
      <c r="H1722" s="32"/>
    </row>
    <row r="1723" spans="2:8" s="1" customFormat="1" ht="16.9" customHeight="1">
      <c r="B1723" s="32"/>
      <c r="C1723" s="210" t="s">
        <v>253</v>
      </c>
      <c r="D1723" s="210" t="s">
        <v>334</v>
      </c>
      <c r="E1723" s="17" t="s">
        <v>1</v>
      </c>
      <c r="F1723" s="211">
        <v>20</v>
      </c>
      <c r="H1723" s="32"/>
    </row>
    <row r="1724" spans="2:8" s="1" customFormat="1" ht="16.9" customHeight="1">
      <c r="B1724" s="32"/>
      <c r="C1724" s="212" t="s">
        <v>2421</v>
      </c>
      <c r="H1724" s="32"/>
    </row>
    <row r="1725" spans="2:8" s="1" customFormat="1" ht="16.9" customHeight="1">
      <c r="B1725" s="32"/>
      <c r="C1725" s="210" t="s">
        <v>826</v>
      </c>
      <c r="D1725" s="210" t="s">
        <v>827</v>
      </c>
      <c r="E1725" s="17" t="s">
        <v>506</v>
      </c>
      <c r="F1725" s="211">
        <v>20</v>
      </c>
      <c r="H1725" s="32"/>
    </row>
    <row r="1726" spans="2:8" s="1" customFormat="1" ht="16.9" customHeight="1">
      <c r="B1726" s="32"/>
      <c r="C1726" s="210" t="s">
        <v>839</v>
      </c>
      <c r="D1726" s="210" t="s">
        <v>840</v>
      </c>
      <c r="E1726" s="17" t="s">
        <v>506</v>
      </c>
      <c r="F1726" s="211">
        <v>50</v>
      </c>
      <c r="H1726" s="32"/>
    </row>
    <row r="1727" spans="2:8" s="1" customFormat="1" ht="16.9" customHeight="1">
      <c r="B1727" s="32"/>
      <c r="C1727" s="206" t="s">
        <v>256</v>
      </c>
      <c r="D1727" s="207" t="s">
        <v>257</v>
      </c>
      <c r="E1727" s="208" t="s">
        <v>199</v>
      </c>
      <c r="F1727" s="209">
        <v>18</v>
      </c>
      <c r="H1727" s="32"/>
    </row>
    <row r="1728" spans="2:8" s="1" customFormat="1" ht="16.9" customHeight="1">
      <c r="B1728" s="32"/>
      <c r="C1728" s="210" t="s">
        <v>1</v>
      </c>
      <c r="D1728" s="210" t="s">
        <v>837</v>
      </c>
      <c r="E1728" s="17" t="s">
        <v>1</v>
      </c>
      <c r="F1728" s="211">
        <v>18</v>
      </c>
      <c r="H1728" s="32"/>
    </row>
    <row r="1729" spans="2:8" s="1" customFormat="1" ht="16.9" customHeight="1">
      <c r="B1729" s="32"/>
      <c r="C1729" s="210" t="s">
        <v>256</v>
      </c>
      <c r="D1729" s="210" t="s">
        <v>334</v>
      </c>
      <c r="E1729" s="17" t="s">
        <v>1</v>
      </c>
      <c r="F1729" s="211">
        <v>18</v>
      </c>
      <c r="H1729" s="32"/>
    </row>
    <row r="1730" spans="2:8" s="1" customFormat="1" ht="16.9" customHeight="1">
      <c r="B1730" s="32"/>
      <c r="C1730" s="212" t="s">
        <v>2421</v>
      </c>
      <c r="H1730" s="32"/>
    </row>
    <row r="1731" spans="2:8" s="1" customFormat="1" ht="16.9" customHeight="1">
      <c r="B1731" s="32"/>
      <c r="C1731" s="210" t="s">
        <v>830</v>
      </c>
      <c r="D1731" s="210" t="s">
        <v>1677</v>
      </c>
      <c r="E1731" s="17" t="s">
        <v>506</v>
      </c>
      <c r="F1731" s="211">
        <v>18</v>
      </c>
      <c r="H1731" s="32"/>
    </row>
    <row r="1732" spans="2:8" s="1" customFormat="1" ht="16.9" customHeight="1">
      <c r="B1732" s="32"/>
      <c r="C1732" s="210" t="s">
        <v>839</v>
      </c>
      <c r="D1732" s="210" t="s">
        <v>840</v>
      </c>
      <c r="E1732" s="17" t="s">
        <v>506</v>
      </c>
      <c r="F1732" s="211">
        <v>50</v>
      </c>
      <c r="H1732" s="32"/>
    </row>
    <row r="1733" spans="2:8" s="1" customFormat="1" ht="16.9" customHeight="1">
      <c r="B1733" s="32"/>
      <c r="C1733" s="206" t="s">
        <v>1153</v>
      </c>
      <c r="D1733" s="207" t="s">
        <v>1154</v>
      </c>
      <c r="E1733" s="208" t="s">
        <v>199</v>
      </c>
      <c r="F1733" s="209">
        <v>17</v>
      </c>
      <c r="H1733" s="32"/>
    </row>
    <row r="1734" spans="2:8" s="1" customFormat="1" ht="16.9" customHeight="1">
      <c r="B1734" s="32"/>
      <c r="C1734" s="210" t="s">
        <v>1</v>
      </c>
      <c r="D1734" s="210" t="s">
        <v>1391</v>
      </c>
      <c r="E1734" s="17" t="s">
        <v>1</v>
      </c>
      <c r="F1734" s="211">
        <v>0</v>
      </c>
      <c r="H1734" s="32"/>
    </row>
    <row r="1735" spans="2:8" s="1" customFormat="1" ht="16.9" customHeight="1">
      <c r="B1735" s="32"/>
      <c r="C1735" s="210" t="s">
        <v>1</v>
      </c>
      <c r="D1735" s="210" t="s">
        <v>1167</v>
      </c>
      <c r="E1735" s="17" t="s">
        <v>1</v>
      </c>
      <c r="F1735" s="211">
        <v>16</v>
      </c>
      <c r="H1735" s="32"/>
    </row>
    <row r="1736" spans="2:8" s="1" customFormat="1" ht="16.9" customHeight="1">
      <c r="B1736" s="32"/>
      <c r="C1736" s="210" t="s">
        <v>1</v>
      </c>
      <c r="D1736" s="210" t="s">
        <v>1392</v>
      </c>
      <c r="E1736" s="17" t="s">
        <v>1</v>
      </c>
      <c r="F1736" s="211">
        <v>0</v>
      </c>
      <c r="H1736" s="32"/>
    </row>
    <row r="1737" spans="2:8" s="1" customFormat="1" ht="16.9" customHeight="1">
      <c r="B1737" s="32"/>
      <c r="C1737" s="210" t="s">
        <v>1</v>
      </c>
      <c r="D1737" s="210" t="s">
        <v>21</v>
      </c>
      <c r="E1737" s="17" t="s">
        <v>1</v>
      </c>
      <c r="F1737" s="211">
        <v>1</v>
      </c>
      <c r="H1737" s="32"/>
    </row>
    <row r="1738" spans="2:8" s="1" customFormat="1" ht="16.9" customHeight="1">
      <c r="B1738" s="32"/>
      <c r="C1738" s="210" t="s">
        <v>1153</v>
      </c>
      <c r="D1738" s="210" t="s">
        <v>334</v>
      </c>
      <c r="E1738" s="17" t="s">
        <v>1</v>
      </c>
      <c r="F1738" s="211">
        <v>17</v>
      </c>
      <c r="H1738" s="32"/>
    </row>
    <row r="1739" spans="2:8" s="1" customFormat="1" ht="16.9" customHeight="1">
      <c r="B1739" s="32"/>
      <c r="C1739" s="212" t="s">
        <v>2421</v>
      </c>
      <c r="H1739" s="32"/>
    </row>
    <row r="1740" spans="2:8" s="1" customFormat="1" ht="16.9" customHeight="1">
      <c r="B1740" s="32"/>
      <c r="C1740" s="210" t="s">
        <v>1388</v>
      </c>
      <c r="D1740" s="210" t="s">
        <v>1389</v>
      </c>
      <c r="E1740" s="17" t="s">
        <v>506</v>
      </c>
      <c r="F1740" s="211">
        <v>17</v>
      </c>
      <c r="H1740" s="32"/>
    </row>
    <row r="1741" spans="2:8" s="1" customFormat="1" ht="16.9" customHeight="1">
      <c r="B1741" s="32"/>
      <c r="C1741" s="210" t="s">
        <v>1393</v>
      </c>
      <c r="D1741" s="210" t="s">
        <v>1394</v>
      </c>
      <c r="E1741" s="17" t="s">
        <v>506</v>
      </c>
      <c r="F1741" s="211">
        <v>17</v>
      </c>
      <c r="H1741" s="32"/>
    </row>
    <row r="1742" spans="2:8" s="1" customFormat="1" ht="16.9" customHeight="1">
      <c r="B1742" s="32"/>
      <c r="C1742" s="206" t="s">
        <v>1155</v>
      </c>
      <c r="D1742" s="207" t="s">
        <v>1156</v>
      </c>
      <c r="E1742" s="208" t="s">
        <v>199</v>
      </c>
      <c r="F1742" s="209">
        <v>6</v>
      </c>
      <c r="H1742" s="32"/>
    </row>
    <row r="1743" spans="2:8" s="1" customFormat="1" ht="16.9" customHeight="1">
      <c r="B1743" s="32"/>
      <c r="C1743" s="210" t="s">
        <v>1</v>
      </c>
      <c r="D1743" s="210" t="s">
        <v>1269</v>
      </c>
      <c r="E1743" s="17" t="s">
        <v>1</v>
      </c>
      <c r="F1743" s="211">
        <v>0</v>
      </c>
      <c r="H1743" s="32"/>
    </row>
    <row r="1744" spans="2:8" s="1" customFormat="1" ht="16.9" customHeight="1">
      <c r="B1744" s="32"/>
      <c r="C1744" s="210" t="s">
        <v>1</v>
      </c>
      <c r="D1744" s="210" t="s">
        <v>1270</v>
      </c>
      <c r="E1744" s="17" t="s">
        <v>1</v>
      </c>
      <c r="F1744" s="211">
        <v>6</v>
      </c>
      <c r="H1744" s="32"/>
    </row>
    <row r="1745" spans="2:8" s="1" customFormat="1" ht="16.9" customHeight="1">
      <c r="B1745" s="32"/>
      <c r="C1745" s="210" t="s">
        <v>1155</v>
      </c>
      <c r="D1745" s="210" t="s">
        <v>333</v>
      </c>
      <c r="E1745" s="17" t="s">
        <v>1</v>
      </c>
      <c r="F1745" s="211">
        <v>6</v>
      </c>
      <c r="H1745" s="32"/>
    </row>
    <row r="1746" spans="2:8" s="1" customFormat="1" ht="16.9" customHeight="1">
      <c r="B1746" s="32"/>
      <c r="C1746" s="212" t="s">
        <v>2421</v>
      </c>
      <c r="H1746" s="32"/>
    </row>
    <row r="1747" spans="2:8" s="1" customFormat="1" ht="16.9" customHeight="1">
      <c r="B1747" s="32"/>
      <c r="C1747" s="210" t="s">
        <v>1258</v>
      </c>
      <c r="D1747" s="210" t="s">
        <v>1259</v>
      </c>
      <c r="E1747" s="17" t="s">
        <v>107</v>
      </c>
      <c r="F1747" s="211">
        <v>288.5</v>
      </c>
      <c r="H1747" s="32"/>
    </row>
    <row r="1748" spans="2:8" s="1" customFormat="1" ht="16.9" customHeight="1">
      <c r="B1748" s="32"/>
      <c r="C1748" s="210" t="s">
        <v>1251</v>
      </c>
      <c r="D1748" s="210" t="s">
        <v>1252</v>
      </c>
      <c r="E1748" s="17" t="s">
        <v>154</v>
      </c>
      <c r="F1748" s="211">
        <v>87.6</v>
      </c>
      <c r="H1748" s="32"/>
    </row>
    <row r="1749" spans="2:8" s="1" customFormat="1" ht="16.9" customHeight="1">
      <c r="B1749" s="32"/>
      <c r="C1749" s="210" t="s">
        <v>1321</v>
      </c>
      <c r="D1749" s="210" t="s">
        <v>1322</v>
      </c>
      <c r="E1749" s="17" t="s">
        <v>154</v>
      </c>
      <c r="F1749" s="211">
        <v>737.1</v>
      </c>
      <c r="H1749" s="32"/>
    </row>
    <row r="1750" spans="2:8" s="1" customFormat="1" ht="16.9" customHeight="1">
      <c r="B1750" s="32"/>
      <c r="C1750" s="210" t="s">
        <v>509</v>
      </c>
      <c r="D1750" s="210" t="s">
        <v>510</v>
      </c>
      <c r="E1750" s="17" t="s">
        <v>154</v>
      </c>
      <c r="F1750" s="211">
        <v>763.086</v>
      </c>
      <c r="H1750" s="32"/>
    </row>
    <row r="1751" spans="2:8" s="1" customFormat="1" ht="16.9" customHeight="1">
      <c r="B1751" s="32"/>
      <c r="C1751" s="210" t="s">
        <v>1664</v>
      </c>
      <c r="D1751" s="210" t="s">
        <v>1665</v>
      </c>
      <c r="E1751" s="17" t="s">
        <v>506</v>
      </c>
      <c r="F1751" s="211">
        <v>6</v>
      </c>
      <c r="H1751" s="32"/>
    </row>
    <row r="1752" spans="2:8" s="1" customFormat="1" ht="16.9" customHeight="1">
      <c r="B1752" s="32"/>
      <c r="C1752" s="210" t="s">
        <v>826</v>
      </c>
      <c r="D1752" s="210" t="s">
        <v>827</v>
      </c>
      <c r="E1752" s="17" t="s">
        <v>506</v>
      </c>
      <c r="F1752" s="211">
        <v>20</v>
      </c>
      <c r="H1752" s="32"/>
    </row>
    <row r="1753" spans="2:8" s="1" customFormat="1" ht="16.9" customHeight="1">
      <c r="B1753" s="32"/>
      <c r="C1753" s="210" t="s">
        <v>839</v>
      </c>
      <c r="D1753" s="210" t="s">
        <v>840</v>
      </c>
      <c r="E1753" s="17" t="s">
        <v>506</v>
      </c>
      <c r="F1753" s="211">
        <v>50</v>
      </c>
      <c r="H1753" s="32"/>
    </row>
    <row r="1754" spans="2:8" s="1" customFormat="1" ht="16.9" customHeight="1">
      <c r="B1754" s="32"/>
      <c r="C1754" s="206" t="s">
        <v>1157</v>
      </c>
      <c r="D1754" s="207" t="s">
        <v>1158</v>
      </c>
      <c r="E1754" s="208" t="s">
        <v>199</v>
      </c>
      <c r="F1754" s="209">
        <v>4</v>
      </c>
      <c r="H1754" s="32"/>
    </row>
    <row r="1755" spans="2:8" s="1" customFormat="1" ht="16.9" customHeight="1">
      <c r="B1755" s="32"/>
      <c r="C1755" s="210" t="s">
        <v>1</v>
      </c>
      <c r="D1755" s="210" t="s">
        <v>1271</v>
      </c>
      <c r="E1755" s="17" t="s">
        <v>1</v>
      </c>
      <c r="F1755" s="211">
        <v>4</v>
      </c>
      <c r="H1755" s="32"/>
    </row>
    <row r="1756" spans="2:8" s="1" customFormat="1" ht="16.9" customHeight="1">
      <c r="B1756" s="32"/>
      <c r="C1756" s="210" t="s">
        <v>1157</v>
      </c>
      <c r="D1756" s="210" t="s">
        <v>333</v>
      </c>
      <c r="E1756" s="17" t="s">
        <v>1</v>
      </c>
      <c r="F1756" s="211">
        <v>4</v>
      </c>
      <c r="H1756" s="32"/>
    </row>
    <row r="1757" spans="2:8" s="1" customFormat="1" ht="16.9" customHeight="1">
      <c r="B1757" s="32"/>
      <c r="C1757" s="212" t="s">
        <v>2421</v>
      </c>
      <c r="H1757" s="32"/>
    </row>
    <row r="1758" spans="2:8" s="1" customFormat="1" ht="16.9" customHeight="1">
      <c r="B1758" s="32"/>
      <c r="C1758" s="210" t="s">
        <v>1258</v>
      </c>
      <c r="D1758" s="210" t="s">
        <v>1259</v>
      </c>
      <c r="E1758" s="17" t="s">
        <v>107</v>
      </c>
      <c r="F1758" s="211">
        <v>288.5</v>
      </c>
      <c r="H1758" s="32"/>
    </row>
    <row r="1759" spans="2:8" s="1" customFormat="1" ht="16.9" customHeight="1">
      <c r="B1759" s="32"/>
      <c r="C1759" s="210" t="s">
        <v>1321</v>
      </c>
      <c r="D1759" s="210" t="s">
        <v>1322</v>
      </c>
      <c r="E1759" s="17" t="s">
        <v>154</v>
      </c>
      <c r="F1759" s="211">
        <v>737.1</v>
      </c>
      <c r="H1759" s="32"/>
    </row>
    <row r="1760" spans="2:8" s="1" customFormat="1" ht="16.9" customHeight="1">
      <c r="B1760" s="32"/>
      <c r="C1760" s="210" t="s">
        <v>509</v>
      </c>
      <c r="D1760" s="210" t="s">
        <v>510</v>
      </c>
      <c r="E1760" s="17" t="s">
        <v>154</v>
      </c>
      <c r="F1760" s="211">
        <v>763.086</v>
      </c>
      <c r="H1760" s="32"/>
    </row>
    <row r="1761" spans="2:8" s="1" customFormat="1" ht="16.9" customHeight="1">
      <c r="B1761" s="32"/>
      <c r="C1761" s="210" t="s">
        <v>876</v>
      </c>
      <c r="D1761" s="210" t="s">
        <v>877</v>
      </c>
      <c r="E1761" s="17" t="s">
        <v>199</v>
      </c>
      <c r="F1761" s="211">
        <v>7</v>
      </c>
      <c r="H1761" s="32"/>
    </row>
    <row r="1762" spans="2:8" s="1" customFormat="1" ht="16.9" customHeight="1">
      <c r="B1762" s="32"/>
      <c r="C1762" s="206" t="s">
        <v>1159</v>
      </c>
      <c r="D1762" s="207" t="s">
        <v>1160</v>
      </c>
      <c r="E1762" s="208" t="s">
        <v>199</v>
      </c>
      <c r="F1762" s="209">
        <v>1</v>
      </c>
      <c r="H1762" s="32"/>
    </row>
    <row r="1763" spans="2:8" s="1" customFormat="1" ht="16.9" customHeight="1">
      <c r="B1763" s="32"/>
      <c r="C1763" s="210" t="s">
        <v>1</v>
      </c>
      <c r="D1763" s="210" t="s">
        <v>1272</v>
      </c>
      <c r="E1763" s="17" t="s">
        <v>1</v>
      </c>
      <c r="F1763" s="211">
        <v>1</v>
      </c>
      <c r="H1763" s="32"/>
    </row>
    <row r="1764" spans="2:8" s="1" customFormat="1" ht="16.9" customHeight="1">
      <c r="B1764" s="32"/>
      <c r="C1764" s="210" t="s">
        <v>1159</v>
      </c>
      <c r="D1764" s="210" t="s">
        <v>333</v>
      </c>
      <c r="E1764" s="17" t="s">
        <v>1</v>
      </c>
      <c r="F1764" s="211">
        <v>1</v>
      </c>
      <c r="H1764" s="32"/>
    </row>
    <row r="1765" spans="2:8" s="1" customFormat="1" ht="16.9" customHeight="1">
      <c r="B1765" s="32"/>
      <c r="C1765" s="212" t="s">
        <v>2421</v>
      </c>
      <c r="H1765" s="32"/>
    </row>
    <row r="1766" spans="2:8" s="1" customFormat="1" ht="16.9" customHeight="1">
      <c r="B1766" s="32"/>
      <c r="C1766" s="210" t="s">
        <v>1258</v>
      </c>
      <c r="D1766" s="210" t="s">
        <v>1259</v>
      </c>
      <c r="E1766" s="17" t="s">
        <v>107</v>
      </c>
      <c r="F1766" s="211">
        <v>288.5</v>
      </c>
      <c r="H1766" s="32"/>
    </row>
    <row r="1767" spans="2:8" s="1" customFormat="1" ht="16.9" customHeight="1">
      <c r="B1767" s="32"/>
      <c r="C1767" s="210" t="s">
        <v>1207</v>
      </c>
      <c r="D1767" s="210" t="s">
        <v>1208</v>
      </c>
      <c r="E1767" s="17" t="s">
        <v>154</v>
      </c>
      <c r="F1767" s="211">
        <v>55.6</v>
      </c>
      <c r="H1767" s="32"/>
    </row>
    <row r="1768" spans="2:8" s="1" customFormat="1" ht="16.9" customHeight="1">
      <c r="B1768" s="32"/>
      <c r="C1768" s="210" t="s">
        <v>1321</v>
      </c>
      <c r="D1768" s="210" t="s">
        <v>1322</v>
      </c>
      <c r="E1768" s="17" t="s">
        <v>154</v>
      </c>
      <c r="F1768" s="211">
        <v>737.1</v>
      </c>
      <c r="H1768" s="32"/>
    </row>
    <row r="1769" spans="2:8" s="1" customFormat="1" ht="16.9" customHeight="1">
      <c r="B1769" s="32"/>
      <c r="C1769" s="210" t="s">
        <v>509</v>
      </c>
      <c r="D1769" s="210" t="s">
        <v>510</v>
      </c>
      <c r="E1769" s="17" t="s">
        <v>154</v>
      </c>
      <c r="F1769" s="211">
        <v>763.086</v>
      </c>
      <c r="H1769" s="32"/>
    </row>
    <row r="1770" spans="2:8" s="1" customFormat="1" ht="16.9" customHeight="1">
      <c r="B1770" s="32"/>
      <c r="C1770" s="210" t="s">
        <v>876</v>
      </c>
      <c r="D1770" s="210" t="s">
        <v>877</v>
      </c>
      <c r="E1770" s="17" t="s">
        <v>199</v>
      </c>
      <c r="F1770" s="211">
        <v>7</v>
      </c>
      <c r="H1770" s="32"/>
    </row>
    <row r="1771" spans="2:8" s="1" customFormat="1" ht="16.9" customHeight="1">
      <c r="B1771" s="32"/>
      <c r="C1771" s="206" t="s">
        <v>1161</v>
      </c>
      <c r="D1771" s="207" t="s">
        <v>1162</v>
      </c>
      <c r="E1771" s="208" t="s">
        <v>199</v>
      </c>
      <c r="F1771" s="209">
        <v>2</v>
      </c>
      <c r="H1771" s="32"/>
    </row>
    <row r="1772" spans="2:8" s="1" customFormat="1" ht="16.9" customHeight="1">
      <c r="B1772" s="32"/>
      <c r="C1772" s="210" t="s">
        <v>1</v>
      </c>
      <c r="D1772" s="210" t="s">
        <v>1273</v>
      </c>
      <c r="E1772" s="17" t="s">
        <v>1</v>
      </c>
      <c r="F1772" s="211">
        <v>2</v>
      </c>
      <c r="H1772" s="32"/>
    </row>
    <row r="1773" spans="2:8" s="1" customFormat="1" ht="16.9" customHeight="1">
      <c r="B1773" s="32"/>
      <c r="C1773" s="210" t="s">
        <v>1161</v>
      </c>
      <c r="D1773" s="210" t="s">
        <v>333</v>
      </c>
      <c r="E1773" s="17" t="s">
        <v>1</v>
      </c>
      <c r="F1773" s="211">
        <v>2</v>
      </c>
      <c r="H1773" s="32"/>
    </row>
    <row r="1774" spans="2:8" s="1" customFormat="1" ht="16.9" customHeight="1">
      <c r="B1774" s="32"/>
      <c r="C1774" s="212" t="s">
        <v>2421</v>
      </c>
      <c r="H1774" s="32"/>
    </row>
    <row r="1775" spans="2:8" s="1" customFormat="1" ht="16.9" customHeight="1">
      <c r="B1775" s="32"/>
      <c r="C1775" s="210" t="s">
        <v>1258</v>
      </c>
      <c r="D1775" s="210" t="s">
        <v>1259</v>
      </c>
      <c r="E1775" s="17" t="s">
        <v>107</v>
      </c>
      <c r="F1775" s="211">
        <v>288.5</v>
      </c>
      <c r="H1775" s="32"/>
    </row>
    <row r="1776" spans="2:8" s="1" customFormat="1" ht="16.9" customHeight="1">
      <c r="B1776" s="32"/>
      <c r="C1776" s="210" t="s">
        <v>320</v>
      </c>
      <c r="D1776" s="210" t="s">
        <v>321</v>
      </c>
      <c r="E1776" s="17" t="s">
        <v>154</v>
      </c>
      <c r="F1776" s="211">
        <v>141.655</v>
      </c>
      <c r="H1776" s="32"/>
    </row>
    <row r="1777" spans="2:8" s="1" customFormat="1" ht="22.5">
      <c r="B1777" s="32"/>
      <c r="C1777" s="210" t="s">
        <v>459</v>
      </c>
      <c r="D1777" s="210" t="s">
        <v>460</v>
      </c>
      <c r="E1777" s="17" t="s">
        <v>107</v>
      </c>
      <c r="F1777" s="211">
        <v>111.506</v>
      </c>
      <c r="H1777" s="32"/>
    </row>
    <row r="1778" spans="2:8" s="1" customFormat="1" ht="16.9" customHeight="1">
      <c r="B1778" s="32"/>
      <c r="C1778" s="210" t="s">
        <v>509</v>
      </c>
      <c r="D1778" s="210" t="s">
        <v>510</v>
      </c>
      <c r="E1778" s="17" t="s">
        <v>154</v>
      </c>
      <c r="F1778" s="211">
        <v>763.086</v>
      </c>
      <c r="H1778" s="32"/>
    </row>
    <row r="1779" spans="2:8" s="1" customFormat="1" ht="16.9" customHeight="1">
      <c r="B1779" s="32"/>
      <c r="C1779" s="210" t="s">
        <v>876</v>
      </c>
      <c r="D1779" s="210" t="s">
        <v>877</v>
      </c>
      <c r="E1779" s="17" t="s">
        <v>199</v>
      </c>
      <c r="F1779" s="211">
        <v>7</v>
      </c>
      <c r="H1779" s="32"/>
    </row>
    <row r="1780" spans="2:8" s="1" customFormat="1" ht="16.9" customHeight="1">
      <c r="B1780" s="32"/>
      <c r="C1780" s="206" t="s">
        <v>1163</v>
      </c>
      <c r="D1780" s="207" t="s">
        <v>1164</v>
      </c>
      <c r="E1780" s="208" t="s">
        <v>199</v>
      </c>
      <c r="F1780" s="209">
        <v>0</v>
      </c>
      <c r="H1780" s="32"/>
    </row>
    <row r="1781" spans="2:8" s="1" customFormat="1" ht="16.9" customHeight="1">
      <c r="B1781" s="32"/>
      <c r="C1781" s="210" t="s">
        <v>1</v>
      </c>
      <c r="D1781" s="210" t="s">
        <v>1274</v>
      </c>
      <c r="E1781" s="17" t="s">
        <v>1</v>
      </c>
      <c r="F1781" s="211">
        <v>0</v>
      </c>
      <c r="H1781" s="32"/>
    </row>
    <row r="1782" spans="2:8" s="1" customFormat="1" ht="16.9" customHeight="1">
      <c r="B1782" s="32"/>
      <c r="C1782" s="210" t="s">
        <v>1163</v>
      </c>
      <c r="D1782" s="210" t="s">
        <v>333</v>
      </c>
      <c r="E1782" s="17" t="s">
        <v>1</v>
      </c>
      <c r="F1782" s="211">
        <v>0</v>
      </c>
      <c r="H1782" s="32"/>
    </row>
    <row r="1783" spans="2:8" s="1" customFormat="1" ht="16.9" customHeight="1">
      <c r="B1783" s="32"/>
      <c r="C1783" s="212" t="s">
        <v>2421</v>
      </c>
      <c r="H1783" s="32"/>
    </row>
    <row r="1784" spans="2:8" s="1" customFormat="1" ht="16.9" customHeight="1">
      <c r="B1784" s="32"/>
      <c r="C1784" s="210" t="s">
        <v>1258</v>
      </c>
      <c r="D1784" s="210" t="s">
        <v>1259</v>
      </c>
      <c r="E1784" s="17" t="s">
        <v>107</v>
      </c>
      <c r="F1784" s="211">
        <v>288.5</v>
      </c>
      <c r="H1784" s="32"/>
    </row>
    <row r="1785" spans="2:8" s="1" customFormat="1" ht="16.9" customHeight="1">
      <c r="B1785" s="32"/>
      <c r="C1785" s="210" t="s">
        <v>353</v>
      </c>
      <c r="D1785" s="210" t="s">
        <v>354</v>
      </c>
      <c r="E1785" s="17" t="s">
        <v>154</v>
      </c>
      <c r="F1785" s="211">
        <v>17.14</v>
      </c>
      <c r="H1785" s="32"/>
    </row>
    <row r="1786" spans="2:8" s="1" customFormat="1" ht="16.9" customHeight="1">
      <c r="B1786" s="32"/>
      <c r="C1786" s="210" t="s">
        <v>1321</v>
      </c>
      <c r="D1786" s="210" t="s">
        <v>1322</v>
      </c>
      <c r="E1786" s="17" t="s">
        <v>154</v>
      </c>
      <c r="F1786" s="211">
        <v>737.1</v>
      </c>
      <c r="H1786" s="32"/>
    </row>
    <row r="1787" spans="2:8" s="1" customFormat="1" ht="16.9" customHeight="1">
      <c r="B1787" s="32"/>
      <c r="C1787" s="210" t="s">
        <v>509</v>
      </c>
      <c r="D1787" s="210" t="s">
        <v>510</v>
      </c>
      <c r="E1787" s="17" t="s">
        <v>154</v>
      </c>
      <c r="F1787" s="211">
        <v>763.086</v>
      </c>
      <c r="H1787" s="32"/>
    </row>
    <row r="1788" spans="2:8" s="1" customFormat="1" ht="16.9" customHeight="1">
      <c r="B1788" s="32"/>
      <c r="C1788" s="210" t="s">
        <v>899</v>
      </c>
      <c r="D1788" s="210" t="s">
        <v>900</v>
      </c>
      <c r="E1788" s="17" t="s">
        <v>172</v>
      </c>
      <c r="F1788" s="211">
        <v>57.6</v>
      </c>
      <c r="H1788" s="32"/>
    </row>
    <row r="1789" spans="2:8" s="1" customFormat="1" ht="16.9" customHeight="1">
      <c r="B1789" s="32"/>
      <c r="C1789" s="206" t="s">
        <v>1165</v>
      </c>
      <c r="D1789" s="207" t="s">
        <v>1166</v>
      </c>
      <c r="E1789" s="208" t="s">
        <v>199</v>
      </c>
      <c r="F1789" s="209">
        <v>5</v>
      </c>
      <c r="H1789" s="32"/>
    </row>
    <row r="1790" spans="2:8" s="1" customFormat="1" ht="16.9" customHeight="1">
      <c r="B1790" s="32"/>
      <c r="C1790" s="210" t="s">
        <v>1</v>
      </c>
      <c r="D1790" s="210" t="s">
        <v>1275</v>
      </c>
      <c r="E1790" s="17" t="s">
        <v>1</v>
      </c>
      <c r="F1790" s="211">
        <v>5</v>
      </c>
      <c r="H1790" s="32"/>
    </row>
    <row r="1791" spans="2:8" s="1" customFormat="1" ht="16.9" customHeight="1">
      <c r="B1791" s="32"/>
      <c r="C1791" s="210" t="s">
        <v>1165</v>
      </c>
      <c r="D1791" s="210" t="s">
        <v>333</v>
      </c>
      <c r="E1791" s="17" t="s">
        <v>1</v>
      </c>
      <c r="F1791" s="211">
        <v>5</v>
      </c>
      <c r="H1791" s="32"/>
    </row>
    <row r="1792" spans="2:8" s="1" customFormat="1" ht="16.9" customHeight="1">
      <c r="B1792" s="32"/>
      <c r="C1792" s="212" t="s">
        <v>2421</v>
      </c>
      <c r="H1792" s="32"/>
    </row>
    <row r="1793" spans="2:8" s="1" customFormat="1" ht="16.9" customHeight="1">
      <c r="B1793" s="32"/>
      <c r="C1793" s="210" t="s">
        <v>1258</v>
      </c>
      <c r="D1793" s="210" t="s">
        <v>1259</v>
      </c>
      <c r="E1793" s="17" t="s">
        <v>107</v>
      </c>
      <c r="F1793" s="211">
        <v>288.5</v>
      </c>
      <c r="H1793" s="32"/>
    </row>
    <row r="1794" spans="2:8" s="1" customFormat="1" ht="16.9" customHeight="1">
      <c r="B1794" s="32"/>
      <c r="C1794" s="210" t="s">
        <v>341</v>
      </c>
      <c r="D1794" s="210" t="s">
        <v>342</v>
      </c>
      <c r="E1794" s="17" t="s">
        <v>154</v>
      </c>
      <c r="F1794" s="211">
        <v>249.5</v>
      </c>
      <c r="H1794" s="32"/>
    </row>
    <row r="1795" spans="2:8" s="1" customFormat="1" ht="16.9" customHeight="1">
      <c r="B1795" s="32"/>
      <c r="C1795" s="210" t="s">
        <v>370</v>
      </c>
      <c r="D1795" s="210" t="s">
        <v>371</v>
      </c>
      <c r="E1795" s="17" t="s">
        <v>154</v>
      </c>
      <c r="F1795" s="211">
        <v>89.5</v>
      </c>
      <c r="H1795" s="32"/>
    </row>
    <row r="1796" spans="2:8" s="1" customFormat="1" ht="16.9" customHeight="1">
      <c r="B1796" s="32"/>
      <c r="C1796" s="210" t="s">
        <v>1321</v>
      </c>
      <c r="D1796" s="210" t="s">
        <v>1322</v>
      </c>
      <c r="E1796" s="17" t="s">
        <v>154</v>
      </c>
      <c r="F1796" s="211">
        <v>737.1</v>
      </c>
      <c r="H1796" s="32"/>
    </row>
    <row r="1797" spans="2:8" s="1" customFormat="1" ht="16.9" customHeight="1">
      <c r="B1797" s="32"/>
      <c r="C1797" s="210" t="s">
        <v>509</v>
      </c>
      <c r="D1797" s="210" t="s">
        <v>510</v>
      </c>
      <c r="E1797" s="17" t="s">
        <v>154</v>
      </c>
      <c r="F1797" s="211">
        <v>763.086</v>
      </c>
      <c r="H1797" s="32"/>
    </row>
    <row r="1798" spans="2:8" s="1" customFormat="1" ht="16.9" customHeight="1">
      <c r="B1798" s="32"/>
      <c r="C1798" s="210" t="s">
        <v>893</v>
      </c>
      <c r="D1798" s="210" t="s">
        <v>894</v>
      </c>
      <c r="E1798" s="17" t="s">
        <v>172</v>
      </c>
      <c r="F1798" s="211">
        <v>402</v>
      </c>
      <c r="H1798" s="32"/>
    </row>
    <row r="1799" spans="2:8" s="1" customFormat="1" ht="16.9" customHeight="1">
      <c r="B1799" s="32"/>
      <c r="C1799" s="210" t="s">
        <v>926</v>
      </c>
      <c r="D1799" s="210" t="s">
        <v>927</v>
      </c>
      <c r="E1799" s="17" t="s">
        <v>172</v>
      </c>
      <c r="F1799" s="211">
        <v>226</v>
      </c>
      <c r="H1799" s="32"/>
    </row>
    <row r="1800" spans="2:8" s="1" customFormat="1" ht="16.9" customHeight="1">
      <c r="B1800" s="32"/>
      <c r="C1800" s="206" t="s">
        <v>1167</v>
      </c>
      <c r="D1800" s="207" t="s">
        <v>1168</v>
      </c>
      <c r="E1800" s="208" t="s">
        <v>199</v>
      </c>
      <c r="F1800" s="209">
        <v>16</v>
      </c>
      <c r="H1800" s="32"/>
    </row>
    <row r="1801" spans="2:8" s="1" customFormat="1" ht="16.9" customHeight="1">
      <c r="B1801" s="32"/>
      <c r="C1801" s="210" t="s">
        <v>1</v>
      </c>
      <c r="D1801" s="210" t="s">
        <v>1391</v>
      </c>
      <c r="E1801" s="17" t="s">
        <v>1</v>
      </c>
      <c r="F1801" s="211">
        <v>0</v>
      </c>
      <c r="H1801" s="32"/>
    </row>
    <row r="1802" spans="2:8" s="1" customFormat="1" ht="16.9" customHeight="1">
      <c r="B1802" s="32"/>
      <c r="C1802" s="210" t="s">
        <v>1167</v>
      </c>
      <c r="D1802" s="210" t="s">
        <v>458</v>
      </c>
      <c r="E1802" s="17" t="s">
        <v>1</v>
      </c>
      <c r="F1802" s="211">
        <v>16</v>
      </c>
      <c r="H1802" s="32"/>
    </row>
    <row r="1803" spans="2:8" s="1" customFormat="1" ht="16.9" customHeight="1">
      <c r="B1803" s="32"/>
      <c r="C1803" s="212" t="s">
        <v>2421</v>
      </c>
      <c r="H1803" s="32"/>
    </row>
    <row r="1804" spans="2:8" s="1" customFormat="1" ht="16.9" customHeight="1">
      <c r="B1804" s="32"/>
      <c r="C1804" s="210" t="s">
        <v>1759</v>
      </c>
      <c r="D1804" s="210" t="s">
        <v>1760</v>
      </c>
      <c r="E1804" s="17" t="s">
        <v>506</v>
      </c>
      <c r="F1804" s="211">
        <v>19</v>
      </c>
      <c r="H1804" s="32"/>
    </row>
    <row r="1805" spans="2:8" s="1" customFormat="1" ht="16.9" customHeight="1">
      <c r="B1805" s="32"/>
      <c r="C1805" s="210" t="s">
        <v>1388</v>
      </c>
      <c r="D1805" s="210" t="s">
        <v>1389</v>
      </c>
      <c r="E1805" s="17" t="s">
        <v>506</v>
      </c>
      <c r="F1805" s="211">
        <v>17</v>
      </c>
      <c r="H1805" s="32"/>
    </row>
    <row r="1806" spans="2:8" s="1" customFormat="1" ht="16.9" customHeight="1">
      <c r="B1806" s="32"/>
      <c r="C1806" s="206" t="s">
        <v>259</v>
      </c>
      <c r="D1806" s="207" t="s">
        <v>1169</v>
      </c>
      <c r="E1806" s="208" t="s">
        <v>199</v>
      </c>
      <c r="F1806" s="209">
        <v>14</v>
      </c>
      <c r="H1806" s="32"/>
    </row>
    <row r="1807" spans="2:8" s="1" customFormat="1" ht="16.9" customHeight="1">
      <c r="B1807" s="32"/>
      <c r="C1807" s="210" t="s">
        <v>1</v>
      </c>
      <c r="D1807" s="210" t="s">
        <v>1661</v>
      </c>
      <c r="E1807" s="17" t="s">
        <v>1</v>
      </c>
      <c r="F1807" s="211">
        <v>0</v>
      </c>
      <c r="H1807" s="32"/>
    </row>
    <row r="1808" spans="2:8" s="1" customFormat="1" ht="16.9" customHeight="1">
      <c r="B1808" s="32"/>
      <c r="C1808" s="210" t="s">
        <v>1</v>
      </c>
      <c r="D1808" s="210" t="s">
        <v>444</v>
      </c>
      <c r="E1808" s="17" t="s">
        <v>1</v>
      </c>
      <c r="F1808" s="211">
        <v>14</v>
      </c>
      <c r="H1808" s="32"/>
    </row>
    <row r="1809" spans="2:8" s="1" customFormat="1" ht="16.9" customHeight="1">
      <c r="B1809" s="32"/>
      <c r="C1809" s="210" t="s">
        <v>259</v>
      </c>
      <c r="D1809" s="210" t="s">
        <v>333</v>
      </c>
      <c r="E1809" s="17" t="s">
        <v>1</v>
      </c>
      <c r="F1809" s="211">
        <v>14</v>
      </c>
      <c r="H1809" s="32"/>
    </row>
    <row r="1810" spans="2:8" s="1" customFormat="1" ht="16.9" customHeight="1">
      <c r="B1810" s="32"/>
      <c r="C1810" s="212" t="s">
        <v>2421</v>
      </c>
      <c r="H1810" s="32"/>
    </row>
    <row r="1811" spans="2:8" s="1" customFormat="1" ht="16.9" customHeight="1">
      <c r="B1811" s="32"/>
      <c r="C1811" s="210" t="s">
        <v>1658</v>
      </c>
      <c r="D1811" s="210" t="s">
        <v>1659</v>
      </c>
      <c r="E1811" s="17" t="s">
        <v>506</v>
      </c>
      <c r="F1811" s="211">
        <v>18</v>
      </c>
      <c r="H1811" s="32"/>
    </row>
    <row r="1812" spans="2:8" s="1" customFormat="1" ht="16.9" customHeight="1">
      <c r="B1812" s="32"/>
      <c r="C1812" s="210" t="s">
        <v>580</v>
      </c>
      <c r="D1812" s="210" t="s">
        <v>581</v>
      </c>
      <c r="E1812" s="17" t="s">
        <v>107</v>
      </c>
      <c r="F1812" s="211">
        <v>529.551</v>
      </c>
      <c r="H1812" s="32"/>
    </row>
    <row r="1813" spans="2:8" s="1" customFormat="1" ht="16.9" customHeight="1">
      <c r="B1813" s="32"/>
      <c r="C1813" s="210" t="s">
        <v>680</v>
      </c>
      <c r="D1813" s="210" t="s">
        <v>681</v>
      </c>
      <c r="E1813" s="17" t="s">
        <v>506</v>
      </c>
      <c r="F1813" s="211">
        <v>18</v>
      </c>
      <c r="H1813" s="32"/>
    </row>
    <row r="1814" spans="2:8" s="1" customFormat="1" ht="22.5">
      <c r="B1814" s="32"/>
      <c r="C1814" s="210" t="s">
        <v>712</v>
      </c>
      <c r="D1814" s="210" t="s">
        <v>713</v>
      </c>
      <c r="E1814" s="17" t="s">
        <v>107</v>
      </c>
      <c r="F1814" s="211">
        <v>4.05</v>
      </c>
      <c r="H1814" s="32"/>
    </row>
    <row r="1815" spans="2:8" s="1" customFormat="1" ht="16.9" customHeight="1">
      <c r="B1815" s="32"/>
      <c r="C1815" s="210" t="s">
        <v>718</v>
      </c>
      <c r="D1815" s="210" t="s">
        <v>719</v>
      </c>
      <c r="E1815" s="17" t="s">
        <v>154</v>
      </c>
      <c r="F1815" s="211">
        <v>14.4</v>
      </c>
      <c r="H1815" s="32"/>
    </row>
    <row r="1816" spans="2:8" s="1" customFormat="1" ht="16.9" customHeight="1">
      <c r="B1816" s="32"/>
      <c r="C1816" s="210" t="s">
        <v>1427</v>
      </c>
      <c r="D1816" s="210" t="s">
        <v>1428</v>
      </c>
      <c r="E1816" s="17" t="s">
        <v>506</v>
      </c>
      <c r="F1816" s="211">
        <v>30</v>
      </c>
      <c r="H1816" s="32"/>
    </row>
    <row r="1817" spans="2:8" s="1" customFormat="1" ht="22.5">
      <c r="B1817" s="32"/>
      <c r="C1817" s="210" t="s">
        <v>1469</v>
      </c>
      <c r="D1817" s="210" t="s">
        <v>1470</v>
      </c>
      <c r="E1817" s="17" t="s">
        <v>506</v>
      </c>
      <c r="F1817" s="211">
        <v>38</v>
      </c>
      <c r="H1817" s="32"/>
    </row>
    <row r="1818" spans="2:8" s="1" customFormat="1" ht="16.9" customHeight="1">
      <c r="B1818" s="32"/>
      <c r="C1818" s="210" t="s">
        <v>1443</v>
      </c>
      <c r="D1818" s="210" t="s">
        <v>1444</v>
      </c>
      <c r="E1818" s="17" t="s">
        <v>506</v>
      </c>
      <c r="F1818" s="211">
        <v>36</v>
      </c>
      <c r="H1818" s="32"/>
    </row>
    <row r="1819" spans="2:8" s="1" customFormat="1" ht="16.9" customHeight="1">
      <c r="B1819" s="32"/>
      <c r="C1819" s="210" t="s">
        <v>1456</v>
      </c>
      <c r="D1819" s="210" t="s">
        <v>1457</v>
      </c>
      <c r="E1819" s="17" t="s">
        <v>506</v>
      </c>
      <c r="F1819" s="211">
        <v>19</v>
      </c>
      <c r="H1819" s="32"/>
    </row>
    <row r="1820" spans="2:8" s="1" customFormat="1" ht="16.9" customHeight="1">
      <c r="B1820" s="32"/>
      <c r="C1820" s="210" t="s">
        <v>1544</v>
      </c>
      <c r="D1820" s="210" t="s">
        <v>1545</v>
      </c>
      <c r="E1820" s="17" t="s">
        <v>506</v>
      </c>
      <c r="F1820" s="211">
        <v>180</v>
      </c>
      <c r="H1820" s="32"/>
    </row>
    <row r="1821" spans="2:8" s="1" customFormat="1" ht="16.9" customHeight="1">
      <c r="B1821" s="32"/>
      <c r="C1821" s="210" t="s">
        <v>1603</v>
      </c>
      <c r="D1821" s="210" t="s">
        <v>1604</v>
      </c>
      <c r="E1821" s="17" t="s">
        <v>506</v>
      </c>
      <c r="F1821" s="211">
        <v>28</v>
      </c>
      <c r="H1821" s="32"/>
    </row>
    <row r="1822" spans="2:8" s="1" customFormat="1" ht="22.5">
      <c r="B1822" s="32"/>
      <c r="C1822" s="210" t="s">
        <v>844</v>
      </c>
      <c r="D1822" s="210" t="s">
        <v>845</v>
      </c>
      <c r="E1822" s="17" t="s">
        <v>506</v>
      </c>
      <c r="F1822" s="211">
        <v>18</v>
      </c>
      <c r="H1822" s="32"/>
    </row>
    <row r="1823" spans="2:8" s="1" customFormat="1" ht="16.9" customHeight="1">
      <c r="B1823" s="32"/>
      <c r="C1823" s="210" t="s">
        <v>1749</v>
      </c>
      <c r="D1823" s="210" t="s">
        <v>1750</v>
      </c>
      <c r="E1823" s="17" t="s">
        <v>506</v>
      </c>
      <c r="F1823" s="211">
        <v>6</v>
      </c>
      <c r="H1823" s="32"/>
    </row>
    <row r="1824" spans="2:8" s="1" customFormat="1" ht="16.9" customHeight="1">
      <c r="B1824" s="32"/>
      <c r="C1824" s="210" t="s">
        <v>1780</v>
      </c>
      <c r="D1824" s="210" t="s">
        <v>1781</v>
      </c>
      <c r="E1824" s="17" t="s">
        <v>199</v>
      </c>
      <c r="F1824" s="211">
        <v>36</v>
      </c>
      <c r="H1824" s="32"/>
    </row>
    <row r="1825" spans="2:8" s="1" customFormat="1" ht="16.9" customHeight="1">
      <c r="B1825" s="32"/>
      <c r="C1825" s="210" t="s">
        <v>1789</v>
      </c>
      <c r="D1825" s="210" t="s">
        <v>1790</v>
      </c>
      <c r="E1825" s="17" t="s">
        <v>199</v>
      </c>
      <c r="F1825" s="211">
        <v>36</v>
      </c>
      <c r="H1825" s="32"/>
    </row>
    <row r="1826" spans="2:8" s="1" customFormat="1" ht="16.9" customHeight="1">
      <c r="B1826" s="32"/>
      <c r="C1826" s="210" t="s">
        <v>1793</v>
      </c>
      <c r="D1826" s="210" t="s">
        <v>1794</v>
      </c>
      <c r="E1826" s="17" t="s">
        <v>199</v>
      </c>
      <c r="F1826" s="211">
        <v>18</v>
      </c>
      <c r="H1826" s="32"/>
    </row>
    <row r="1827" spans="2:8" s="1" customFormat="1" ht="16.9" customHeight="1">
      <c r="B1827" s="32"/>
      <c r="C1827" s="210" t="s">
        <v>1669</v>
      </c>
      <c r="D1827" s="210" t="s">
        <v>1670</v>
      </c>
      <c r="E1827" s="17" t="s">
        <v>506</v>
      </c>
      <c r="F1827" s="211">
        <v>18</v>
      </c>
      <c r="H1827" s="32"/>
    </row>
    <row r="1828" spans="2:8" s="1" customFormat="1" ht="16.9" customHeight="1">
      <c r="B1828" s="32"/>
      <c r="C1828" s="210" t="s">
        <v>1679</v>
      </c>
      <c r="D1828" s="210" t="s">
        <v>1680</v>
      </c>
      <c r="E1828" s="17" t="s">
        <v>506</v>
      </c>
      <c r="F1828" s="211">
        <v>18</v>
      </c>
      <c r="H1828" s="32"/>
    </row>
    <row r="1829" spans="2:8" s="1" customFormat="1" ht="16.9" customHeight="1">
      <c r="B1829" s="32"/>
      <c r="C1829" s="210" t="s">
        <v>826</v>
      </c>
      <c r="D1829" s="210" t="s">
        <v>827</v>
      </c>
      <c r="E1829" s="17" t="s">
        <v>506</v>
      </c>
      <c r="F1829" s="211">
        <v>20</v>
      </c>
      <c r="H1829" s="32"/>
    </row>
    <row r="1830" spans="2:8" s="1" customFormat="1" ht="16.9" customHeight="1">
      <c r="B1830" s="32"/>
      <c r="C1830" s="210" t="s">
        <v>830</v>
      </c>
      <c r="D1830" s="210" t="s">
        <v>1677</v>
      </c>
      <c r="E1830" s="17" t="s">
        <v>506</v>
      </c>
      <c r="F1830" s="211">
        <v>18</v>
      </c>
      <c r="H1830" s="32"/>
    </row>
    <row r="1831" spans="2:8" s="1" customFormat="1" ht="16.9" customHeight="1">
      <c r="B1831" s="32"/>
      <c r="C1831" s="210" t="s">
        <v>839</v>
      </c>
      <c r="D1831" s="210" t="s">
        <v>840</v>
      </c>
      <c r="E1831" s="17" t="s">
        <v>506</v>
      </c>
      <c r="F1831" s="211">
        <v>50</v>
      </c>
      <c r="H1831" s="32"/>
    </row>
    <row r="1832" spans="2:8" s="1" customFormat="1" ht="16.9" customHeight="1">
      <c r="B1832" s="32"/>
      <c r="C1832" s="206" t="s">
        <v>262</v>
      </c>
      <c r="D1832" s="207" t="s">
        <v>1170</v>
      </c>
      <c r="E1832" s="208" t="s">
        <v>199</v>
      </c>
      <c r="F1832" s="209">
        <v>4</v>
      </c>
      <c r="H1832" s="32"/>
    </row>
    <row r="1833" spans="2:8" s="1" customFormat="1" ht="16.9" customHeight="1">
      <c r="B1833" s="32"/>
      <c r="C1833" s="210" t="s">
        <v>1</v>
      </c>
      <c r="D1833" s="210" t="s">
        <v>1662</v>
      </c>
      <c r="E1833" s="17" t="s">
        <v>1</v>
      </c>
      <c r="F1833" s="211">
        <v>0</v>
      </c>
      <c r="H1833" s="32"/>
    </row>
    <row r="1834" spans="2:8" s="1" customFormat="1" ht="16.9" customHeight="1">
      <c r="B1834" s="32"/>
      <c r="C1834" s="210" t="s">
        <v>1</v>
      </c>
      <c r="D1834" s="210" t="s">
        <v>219</v>
      </c>
      <c r="E1834" s="17" t="s">
        <v>1</v>
      </c>
      <c r="F1834" s="211">
        <v>4</v>
      </c>
      <c r="H1834" s="32"/>
    </row>
    <row r="1835" spans="2:8" s="1" customFormat="1" ht="16.9" customHeight="1">
      <c r="B1835" s="32"/>
      <c r="C1835" s="210" t="s">
        <v>262</v>
      </c>
      <c r="D1835" s="210" t="s">
        <v>333</v>
      </c>
      <c r="E1835" s="17" t="s">
        <v>1</v>
      </c>
      <c r="F1835" s="211">
        <v>4</v>
      </c>
      <c r="H1835" s="32"/>
    </row>
    <row r="1836" spans="2:8" s="1" customFormat="1" ht="16.9" customHeight="1">
      <c r="B1836" s="32"/>
      <c r="C1836" s="212" t="s">
        <v>2421</v>
      </c>
      <c r="H1836" s="32"/>
    </row>
    <row r="1837" spans="2:8" s="1" customFormat="1" ht="16.9" customHeight="1">
      <c r="B1837" s="32"/>
      <c r="C1837" s="210" t="s">
        <v>1658</v>
      </c>
      <c r="D1837" s="210" t="s">
        <v>1659</v>
      </c>
      <c r="E1837" s="17" t="s">
        <v>506</v>
      </c>
      <c r="F1837" s="211">
        <v>18</v>
      </c>
      <c r="H1837" s="32"/>
    </row>
    <row r="1838" spans="2:8" s="1" customFormat="1" ht="16.9" customHeight="1">
      <c r="B1838" s="32"/>
      <c r="C1838" s="210" t="s">
        <v>1258</v>
      </c>
      <c r="D1838" s="210" t="s">
        <v>1259</v>
      </c>
      <c r="E1838" s="17" t="s">
        <v>107</v>
      </c>
      <c r="F1838" s="211">
        <v>288.5</v>
      </c>
      <c r="H1838" s="32"/>
    </row>
    <row r="1839" spans="2:8" s="1" customFormat="1" ht="16.9" customHeight="1">
      <c r="B1839" s="32"/>
      <c r="C1839" s="210" t="s">
        <v>509</v>
      </c>
      <c r="D1839" s="210" t="s">
        <v>510</v>
      </c>
      <c r="E1839" s="17" t="s">
        <v>154</v>
      </c>
      <c r="F1839" s="211">
        <v>763.086</v>
      </c>
      <c r="H1839" s="32"/>
    </row>
    <row r="1840" spans="2:8" s="1" customFormat="1" ht="16.9" customHeight="1">
      <c r="B1840" s="32"/>
      <c r="C1840" s="210" t="s">
        <v>580</v>
      </c>
      <c r="D1840" s="210" t="s">
        <v>581</v>
      </c>
      <c r="E1840" s="17" t="s">
        <v>107</v>
      </c>
      <c r="F1840" s="211">
        <v>529.551</v>
      </c>
      <c r="H1840" s="32"/>
    </row>
    <row r="1841" spans="2:8" s="1" customFormat="1" ht="16.9" customHeight="1">
      <c r="B1841" s="32"/>
      <c r="C1841" s="210" t="s">
        <v>680</v>
      </c>
      <c r="D1841" s="210" t="s">
        <v>681</v>
      </c>
      <c r="E1841" s="17" t="s">
        <v>506</v>
      </c>
      <c r="F1841" s="211">
        <v>18</v>
      </c>
      <c r="H1841" s="32"/>
    </row>
    <row r="1842" spans="2:8" s="1" customFormat="1" ht="22.5">
      <c r="B1842" s="32"/>
      <c r="C1842" s="210" t="s">
        <v>712</v>
      </c>
      <c r="D1842" s="210" t="s">
        <v>713</v>
      </c>
      <c r="E1842" s="17" t="s">
        <v>107</v>
      </c>
      <c r="F1842" s="211">
        <v>4.05</v>
      </c>
      <c r="H1842" s="32"/>
    </row>
    <row r="1843" spans="2:8" s="1" customFormat="1" ht="16.9" customHeight="1">
      <c r="B1843" s="32"/>
      <c r="C1843" s="210" t="s">
        <v>718</v>
      </c>
      <c r="D1843" s="210" t="s">
        <v>719</v>
      </c>
      <c r="E1843" s="17" t="s">
        <v>154</v>
      </c>
      <c r="F1843" s="211">
        <v>14.4</v>
      </c>
      <c r="H1843" s="32"/>
    </row>
    <row r="1844" spans="2:8" s="1" customFormat="1" ht="22.5">
      <c r="B1844" s="32"/>
      <c r="C1844" s="210" t="s">
        <v>1469</v>
      </c>
      <c r="D1844" s="210" t="s">
        <v>1470</v>
      </c>
      <c r="E1844" s="17" t="s">
        <v>506</v>
      </c>
      <c r="F1844" s="211">
        <v>38</v>
      </c>
      <c r="H1844" s="32"/>
    </row>
    <row r="1845" spans="2:8" s="1" customFormat="1" ht="16.9" customHeight="1">
      <c r="B1845" s="32"/>
      <c r="C1845" s="210" t="s">
        <v>1443</v>
      </c>
      <c r="D1845" s="210" t="s">
        <v>1444</v>
      </c>
      <c r="E1845" s="17" t="s">
        <v>506</v>
      </c>
      <c r="F1845" s="211">
        <v>36</v>
      </c>
      <c r="H1845" s="32"/>
    </row>
    <row r="1846" spans="2:8" s="1" customFormat="1" ht="16.9" customHeight="1">
      <c r="B1846" s="32"/>
      <c r="C1846" s="210" t="s">
        <v>1456</v>
      </c>
      <c r="D1846" s="210" t="s">
        <v>1457</v>
      </c>
      <c r="E1846" s="17" t="s">
        <v>506</v>
      </c>
      <c r="F1846" s="211">
        <v>19</v>
      </c>
      <c r="H1846" s="32"/>
    </row>
    <row r="1847" spans="2:8" s="1" customFormat="1" ht="16.9" customHeight="1">
      <c r="B1847" s="32"/>
      <c r="C1847" s="210" t="s">
        <v>1544</v>
      </c>
      <c r="D1847" s="210" t="s">
        <v>1545</v>
      </c>
      <c r="E1847" s="17" t="s">
        <v>506</v>
      </c>
      <c r="F1847" s="211">
        <v>180</v>
      </c>
      <c r="H1847" s="32"/>
    </row>
    <row r="1848" spans="2:8" s="1" customFormat="1" ht="16.9" customHeight="1">
      <c r="B1848" s="32"/>
      <c r="C1848" s="210" t="s">
        <v>1594</v>
      </c>
      <c r="D1848" s="210" t="s">
        <v>1595</v>
      </c>
      <c r="E1848" s="17" t="s">
        <v>506</v>
      </c>
      <c r="F1848" s="211">
        <v>4</v>
      </c>
      <c r="H1848" s="32"/>
    </row>
    <row r="1849" spans="2:8" s="1" customFormat="1" ht="16.9" customHeight="1">
      <c r="B1849" s="32"/>
      <c r="C1849" s="210" t="s">
        <v>1641</v>
      </c>
      <c r="D1849" s="210" t="s">
        <v>1642</v>
      </c>
      <c r="E1849" s="17" t="s">
        <v>506</v>
      </c>
      <c r="F1849" s="211">
        <v>4</v>
      </c>
      <c r="H1849" s="32"/>
    </row>
    <row r="1850" spans="2:8" s="1" customFormat="1" ht="22.5">
      <c r="B1850" s="32"/>
      <c r="C1850" s="210" t="s">
        <v>844</v>
      </c>
      <c r="D1850" s="210" t="s">
        <v>845</v>
      </c>
      <c r="E1850" s="17" t="s">
        <v>506</v>
      </c>
      <c r="F1850" s="211">
        <v>18</v>
      </c>
      <c r="H1850" s="32"/>
    </row>
    <row r="1851" spans="2:8" s="1" customFormat="1" ht="16.9" customHeight="1">
      <c r="B1851" s="32"/>
      <c r="C1851" s="210" t="s">
        <v>1749</v>
      </c>
      <c r="D1851" s="210" t="s">
        <v>1750</v>
      </c>
      <c r="E1851" s="17" t="s">
        <v>506</v>
      </c>
      <c r="F1851" s="211">
        <v>6</v>
      </c>
      <c r="H1851" s="32"/>
    </row>
    <row r="1852" spans="2:8" s="1" customFormat="1" ht="16.9" customHeight="1">
      <c r="B1852" s="32"/>
      <c r="C1852" s="210" t="s">
        <v>1780</v>
      </c>
      <c r="D1852" s="210" t="s">
        <v>1781</v>
      </c>
      <c r="E1852" s="17" t="s">
        <v>199</v>
      </c>
      <c r="F1852" s="211">
        <v>36</v>
      </c>
      <c r="H1852" s="32"/>
    </row>
    <row r="1853" spans="2:8" s="1" customFormat="1" ht="16.9" customHeight="1">
      <c r="B1853" s="32"/>
      <c r="C1853" s="210" t="s">
        <v>1789</v>
      </c>
      <c r="D1853" s="210" t="s">
        <v>1790</v>
      </c>
      <c r="E1853" s="17" t="s">
        <v>199</v>
      </c>
      <c r="F1853" s="211">
        <v>36</v>
      </c>
      <c r="H1853" s="32"/>
    </row>
    <row r="1854" spans="2:8" s="1" customFormat="1" ht="16.9" customHeight="1">
      <c r="B1854" s="32"/>
      <c r="C1854" s="210" t="s">
        <v>1793</v>
      </c>
      <c r="D1854" s="210" t="s">
        <v>1794</v>
      </c>
      <c r="E1854" s="17" t="s">
        <v>199</v>
      </c>
      <c r="F1854" s="211">
        <v>18</v>
      </c>
      <c r="H1854" s="32"/>
    </row>
    <row r="1855" spans="2:8" s="1" customFormat="1" ht="16.9" customHeight="1">
      <c r="B1855" s="32"/>
      <c r="C1855" s="210" t="s">
        <v>1669</v>
      </c>
      <c r="D1855" s="210" t="s">
        <v>1670</v>
      </c>
      <c r="E1855" s="17" t="s">
        <v>506</v>
      </c>
      <c r="F1855" s="211">
        <v>18</v>
      </c>
      <c r="H1855" s="32"/>
    </row>
    <row r="1856" spans="2:8" s="1" customFormat="1" ht="16.9" customHeight="1">
      <c r="B1856" s="32"/>
      <c r="C1856" s="210" t="s">
        <v>1679</v>
      </c>
      <c r="D1856" s="210" t="s">
        <v>1680</v>
      </c>
      <c r="E1856" s="17" t="s">
        <v>506</v>
      </c>
      <c r="F1856" s="211">
        <v>18</v>
      </c>
      <c r="H1856" s="32"/>
    </row>
    <row r="1857" spans="2:8" s="1" customFormat="1" ht="16.9" customHeight="1">
      <c r="B1857" s="32"/>
      <c r="C1857" s="210" t="s">
        <v>822</v>
      </c>
      <c r="D1857" s="210" t="s">
        <v>823</v>
      </c>
      <c r="E1857" s="17" t="s">
        <v>506</v>
      </c>
      <c r="F1857" s="211">
        <v>4</v>
      </c>
      <c r="H1857" s="32"/>
    </row>
    <row r="1858" spans="2:8" s="1" customFormat="1" ht="16.9" customHeight="1">
      <c r="B1858" s="32"/>
      <c r="C1858" s="210" t="s">
        <v>830</v>
      </c>
      <c r="D1858" s="210" t="s">
        <v>1677</v>
      </c>
      <c r="E1858" s="17" t="s">
        <v>506</v>
      </c>
      <c r="F1858" s="211">
        <v>18</v>
      </c>
      <c r="H1858" s="32"/>
    </row>
    <row r="1859" spans="2:8" s="1" customFormat="1" ht="16.9" customHeight="1">
      <c r="B1859" s="32"/>
      <c r="C1859" s="210" t="s">
        <v>839</v>
      </c>
      <c r="D1859" s="210" t="s">
        <v>840</v>
      </c>
      <c r="E1859" s="17" t="s">
        <v>506</v>
      </c>
      <c r="F1859" s="211">
        <v>50</v>
      </c>
      <c r="H1859" s="32"/>
    </row>
    <row r="1860" spans="2:8" s="1" customFormat="1" ht="16.9" customHeight="1">
      <c r="B1860" s="32"/>
      <c r="C1860" s="206" t="s">
        <v>264</v>
      </c>
      <c r="D1860" s="207" t="s">
        <v>265</v>
      </c>
      <c r="E1860" s="208" t="s">
        <v>154</v>
      </c>
      <c r="F1860" s="209">
        <v>89.5</v>
      </c>
      <c r="H1860" s="32"/>
    </row>
    <row r="1861" spans="2:8" s="1" customFormat="1" ht="16.9" customHeight="1">
      <c r="B1861" s="32"/>
      <c r="C1861" s="210" t="s">
        <v>1</v>
      </c>
      <c r="D1861" s="210" t="s">
        <v>338</v>
      </c>
      <c r="E1861" s="17" t="s">
        <v>1</v>
      </c>
      <c r="F1861" s="211">
        <v>0</v>
      </c>
      <c r="H1861" s="32"/>
    </row>
    <row r="1862" spans="2:8" s="1" customFormat="1" ht="16.9" customHeight="1">
      <c r="B1862" s="32"/>
      <c r="C1862" s="210" t="s">
        <v>1</v>
      </c>
      <c r="D1862" s="210" t="s">
        <v>1024</v>
      </c>
      <c r="E1862" s="17" t="s">
        <v>1</v>
      </c>
      <c r="F1862" s="211">
        <v>89.5</v>
      </c>
      <c r="H1862" s="32"/>
    </row>
    <row r="1863" spans="2:8" s="1" customFormat="1" ht="16.9" customHeight="1">
      <c r="B1863" s="32"/>
      <c r="C1863" s="210" t="s">
        <v>264</v>
      </c>
      <c r="D1863" s="210" t="s">
        <v>333</v>
      </c>
      <c r="E1863" s="17" t="s">
        <v>1</v>
      </c>
      <c r="F1863" s="211">
        <v>89.5</v>
      </c>
      <c r="H1863" s="32"/>
    </row>
    <row r="1864" spans="2:8" s="1" customFormat="1" ht="16.9" customHeight="1">
      <c r="B1864" s="32"/>
      <c r="C1864" s="212" t="s">
        <v>2421</v>
      </c>
      <c r="H1864" s="32"/>
    </row>
    <row r="1865" spans="2:8" s="1" customFormat="1" ht="22.5">
      <c r="B1865" s="32"/>
      <c r="C1865" s="210" t="s">
        <v>1213</v>
      </c>
      <c r="D1865" s="210" t="s">
        <v>1214</v>
      </c>
      <c r="E1865" s="17" t="s">
        <v>154</v>
      </c>
      <c r="F1865" s="211">
        <v>187.5</v>
      </c>
      <c r="H1865" s="32"/>
    </row>
    <row r="1866" spans="2:8" s="1" customFormat="1" ht="16.9" customHeight="1">
      <c r="B1866" s="32"/>
      <c r="C1866" s="210" t="s">
        <v>580</v>
      </c>
      <c r="D1866" s="210" t="s">
        <v>581</v>
      </c>
      <c r="E1866" s="17" t="s">
        <v>107</v>
      </c>
      <c r="F1866" s="211">
        <v>529.551</v>
      </c>
      <c r="H1866" s="32"/>
    </row>
    <row r="1867" spans="2:8" s="1" customFormat="1" ht="16.9" customHeight="1">
      <c r="B1867" s="32"/>
      <c r="C1867" s="210" t="s">
        <v>644</v>
      </c>
      <c r="D1867" s="210" t="s">
        <v>645</v>
      </c>
      <c r="E1867" s="17" t="s">
        <v>154</v>
      </c>
      <c r="F1867" s="211">
        <v>295.255</v>
      </c>
      <c r="H1867" s="32"/>
    </row>
    <row r="1868" spans="2:8" s="1" customFormat="1" ht="16.9" customHeight="1">
      <c r="B1868" s="32"/>
      <c r="C1868" s="210" t="s">
        <v>724</v>
      </c>
      <c r="D1868" s="210" t="s">
        <v>725</v>
      </c>
      <c r="E1868" s="17" t="s">
        <v>154</v>
      </c>
      <c r="F1868" s="211">
        <v>98</v>
      </c>
      <c r="H1868" s="32"/>
    </row>
    <row r="1869" spans="2:8" s="1" customFormat="1" ht="16.9" customHeight="1">
      <c r="B1869" s="32"/>
      <c r="C1869" s="210" t="s">
        <v>738</v>
      </c>
      <c r="D1869" s="210" t="s">
        <v>739</v>
      </c>
      <c r="E1869" s="17" t="s">
        <v>154</v>
      </c>
      <c r="F1869" s="211">
        <v>98</v>
      </c>
      <c r="H1869" s="32"/>
    </row>
    <row r="1870" spans="2:8" s="1" customFormat="1" ht="16.9" customHeight="1">
      <c r="B1870" s="32"/>
      <c r="C1870" s="210" t="s">
        <v>939</v>
      </c>
      <c r="D1870" s="210" t="s">
        <v>940</v>
      </c>
      <c r="E1870" s="17" t="s">
        <v>236</v>
      </c>
      <c r="F1870" s="211">
        <v>163.615</v>
      </c>
      <c r="H1870" s="32"/>
    </row>
    <row r="1871" spans="2:8" s="1" customFormat="1" ht="16.9" customHeight="1">
      <c r="B1871" s="32"/>
      <c r="C1871" s="210" t="s">
        <v>601</v>
      </c>
      <c r="D1871" s="210" t="s">
        <v>602</v>
      </c>
      <c r="E1871" s="17" t="s">
        <v>236</v>
      </c>
      <c r="F1871" s="211">
        <v>114.422</v>
      </c>
      <c r="H1871" s="32"/>
    </row>
    <row r="1872" spans="2:8" s="1" customFormat="1" ht="16.9" customHeight="1">
      <c r="B1872" s="32"/>
      <c r="C1872" s="206" t="s">
        <v>266</v>
      </c>
      <c r="D1872" s="207" t="s">
        <v>267</v>
      </c>
      <c r="E1872" s="208" t="s">
        <v>154</v>
      </c>
      <c r="F1872" s="209">
        <v>8.5</v>
      </c>
      <c r="H1872" s="32"/>
    </row>
    <row r="1873" spans="2:8" s="1" customFormat="1" ht="16.9" customHeight="1">
      <c r="B1873" s="32"/>
      <c r="C1873" s="210" t="s">
        <v>1</v>
      </c>
      <c r="D1873" s="210" t="s">
        <v>339</v>
      </c>
      <c r="E1873" s="17" t="s">
        <v>1</v>
      </c>
      <c r="F1873" s="211">
        <v>0</v>
      </c>
      <c r="H1873" s="32"/>
    </row>
    <row r="1874" spans="2:8" s="1" customFormat="1" ht="16.9" customHeight="1">
      <c r="B1874" s="32"/>
      <c r="C1874" s="210" t="s">
        <v>1</v>
      </c>
      <c r="D1874" s="210" t="s">
        <v>1216</v>
      </c>
      <c r="E1874" s="17" t="s">
        <v>1</v>
      </c>
      <c r="F1874" s="211">
        <v>8.5</v>
      </c>
      <c r="H1874" s="32"/>
    </row>
    <row r="1875" spans="2:8" s="1" customFormat="1" ht="16.9" customHeight="1">
      <c r="B1875" s="32"/>
      <c r="C1875" s="210" t="s">
        <v>266</v>
      </c>
      <c r="D1875" s="210" t="s">
        <v>333</v>
      </c>
      <c r="E1875" s="17" t="s">
        <v>1</v>
      </c>
      <c r="F1875" s="211">
        <v>8.5</v>
      </c>
      <c r="H1875" s="32"/>
    </row>
    <row r="1876" spans="2:8" s="1" customFormat="1" ht="16.9" customHeight="1">
      <c r="B1876" s="32"/>
      <c r="C1876" s="212" t="s">
        <v>2421</v>
      </c>
      <c r="H1876" s="32"/>
    </row>
    <row r="1877" spans="2:8" s="1" customFormat="1" ht="22.5">
      <c r="B1877" s="32"/>
      <c r="C1877" s="210" t="s">
        <v>1213</v>
      </c>
      <c r="D1877" s="210" t="s">
        <v>1214</v>
      </c>
      <c r="E1877" s="17" t="s">
        <v>154</v>
      </c>
      <c r="F1877" s="211">
        <v>187.5</v>
      </c>
      <c r="H1877" s="32"/>
    </row>
    <row r="1878" spans="2:8" s="1" customFormat="1" ht="16.9" customHeight="1">
      <c r="B1878" s="32"/>
      <c r="C1878" s="210" t="s">
        <v>580</v>
      </c>
      <c r="D1878" s="210" t="s">
        <v>581</v>
      </c>
      <c r="E1878" s="17" t="s">
        <v>107</v>
      </c>
      <c r="F1878" s="211">
        <v>529.551</v>
      </c>
      <c r="H1878" s="32"/>
    </row>
    <row r="1879" spans="2:8" s="1" customFormat="1" ht="16.9" customHeight="1">
      <c r="B1879" s="32"/>
      <c r="C1879" s="210" t="s">
        <v>644</v>
      </c>
      <c r="D1879" s="210" t="s">
        <v>645</v>
      </c>
      <c r="E1879" s="17" t="s">
        <v>154</v>
      </c>
      <c r="F1879" s="211">
        <v>295.255</v>
      </c>
      <c r="H1879" s="32"/>
    </row>
    <row r="1880" spans="2:8" s="1" customFormat="1" ht="16.9" customHeight="1">
      <c r="B1880" s="32"/>
      <c r="C1880" s="210" t="s">
        <v>724</v>
      </c>
      <c r="D1880" s="210" t="s">
        <v>725</v>
      </c>
      <c r="E1880" s="17" t="s">
        <v>154</v>
      </c>
      <c r="F1880" s="211">
        <v>98</v>
      </c>
      <c r="H1880" s="32"/>
    </row>
    <row r="1881" spans="2:8" s="1" customFormat="1" ht="16.9" customHeight="1">
      <c r="B1881" s="32"/>
      <c r="C1881" s="210" t="s">
        <v>738</v>
      </c>
      <c r="D1881" s="210" t="s">
        <v>739</v>
      </c>
      <c r="E1881" s="17" t="s">
        <v>154</v>
      </c>
      <c r="F1881" s="211">
        <v>98</v>
      </c>
      <c r="H1881" s="32"/>
    </row>
    <row r="1882" spans="2:8" s="1" customFormat="1" ht="16.9" customHeight="1">
      <c r="B1882" s="32"/>
      <c r="C1882" s="210" t="s">
        <v>939</v>
      </c>
      <c r="D1882" s="210" t="s">
        <v>940</v>
      </c>
      <c r="E1882" s="17" t="s">
        <v>236</v>
      </c>
      <c r="F1882" s="211">
        <v>163.615</v>
      </c>
      <c r="H1882" s="32"/>
    </row>
    <row r="1883" spans="2:8" s="1" customFormat="1" ht="16.9" customHeight="1">
      <c r="B1883" s="32"/>
      <c r="C1883" s="210" t="s">
        <v>601</v>
      </c>
      <c r="D1883" s="210" t="s">
        <v>602</v>
      </c>
      <c r="E1883" s="17" t="s">
        <v>236</v>
      </c>
      <c r="F1883" s="211">
        <v>114.422</v>
      </c>
      <c r="H1883" s="32"/>
    </row>
    <row r="1884" spans="2:8" s="1" customFormat="1" ht="16.9" customHeight="1">
      <c r="B1884" s="32"/>
      <c r="C1884" s="206" t="s">
        <v>1172</v>
      </c>
      <c r="D1884" s="207" t="s">
        <v>1173</v>
      </c>
      <c r="E1884" s="208" t="s">
        <v>154</v>
      </c>
      <c r="F1884" s="209">
        <v>55.6</v>
      </c>
      <c r="H1884" s="32"/>
    </row>
    <row r="1885" spans="2:8" s="1" customFormat="1" ht="16.9" customHeight="1">
      <c r="B1885" s="32"/>
      <c r="C1885" s="210" t="s">
        <v>1</v>
      </c>
      <c r="D1885" s="210" t="s">
        <v>324</v>
      </c>
      <c r="E1885" s="17" t="s">
        <v>1</v>
      </c>
      <c r="F1885" s="211">
        <v>0</v>
      </c>
      <c r="H1885" s="32"/>
    </row>
    <row r="1886" spans="2:8" s="1" customFormat="1" ht="16.9" customHeight="1">
      <c r="B1886" s="32"/>
      <c r="C1886" s="210" t="s">
        <v>1</v>
      </c>
      <c r="D1886" s="210" t="s">
        <v>1210</v>
      </c>
      <c r="E1886" s="17" t="s">
        <v>1</v>
      </c>
      <c r="F1886" s="211">
        <v>0</v>
      </c>
      <c r="H1886" s="32"/>
    </row>
    <row r="1887" spans="2:8" s="1" customFormat="1" ht="16.9" customHeight="1">
      <c r="B1887" s="32"/>
      <c r="C1887" s="210" t="s">
        <v>1</v>
      </c>
      <c r="D1887" s="210" t="s">
        <v>1211</v>
      </c>
      <c r="E1887" s="17" t="s">
        <v>1</v>
      </c>
      <c r="F1887" s="211">
        <v>52</v>
      </c>
      <c r="H1887" s="32"/>
    </row>
    <row r="1888" spans="2:8" s="1" customFormat="1" ht="16.9" customHeight="1">
      <c r="B1888" s="32"/>
      <c r="C1888" s="210" t="s">
        <v>1</v>
      </c>
      <c r="D1888" s="210" t="s">
        <v>653</v>
      </c>
      <c r="E1888" s="17" t="s">
        <v>1</v>
      </c>
      <c r="F1888" s="211">
        <v>0</v>
      </c>
      <c r="H1888" s="32"/>
    </row>
    <row r="1889" spans="2:8" s="1" customFormat="1" ht="16.9" customHeight="1">
      <c r="B1889" s="32"/>
      <c r="C1889" s="210" t="s">
        <v>1</v>
      </c>
      <c r="D1889" s="210" t="s">
        <v>1212</v>
      </c>
      <c r="E1889" s="17" t="s">
        <v>1</v>
      </c>
      <c r="F1889" s="211">
        <v>3.6</v>
      </c>
      <c r="H1889" s="32"/>
    </row>
    <row r="1890" spans="2:8" s="1" customFormat="1" ht="16.9" customHeight="1">
      <c r="B1890" s="32"/>
      <c r="C1890" s="210" t="s">
        <v>1172</v>
      </c>
      <c r="D1890" s="210" t="s">
        <v>333</v>
      </c>
      <c r="E1890" s="17" t="s">
        <v>1</v>
      </c>
      <c r="F1890" s="211">
        <v>55.6</v>
      </c>
      <c r="H1890" s="32"/>
    </row>
    <row r="1891" spans="2:8" s="1" customFormat="1" ht="16.9" customHeight="1">
      <c r="B1891" s="32"/>
      <c r="C1891" s="212" t="s">
        <v>2421</v>
      </c>
      <c r="H1891" s="32"/>
    </row>
    <row r="1892" spans="2:8" s="1" customFormat="1" ht="16.9" customHeight="1">
      <c r="B1892" s="32"/>
      <c r="C1892" s="210" t="s">
        <v>1207</v>
      </c>
      <c r="D1892" s="210" t="s">
        <v>1208</v>
      </c>
      <c r="E1892" s="17" t="s">
        <v>154</v>
      </c>
      <c r="F1892" s="211">
        <v>55.6</v>
      </c>
      <c r="H1892" s="32"/>
    </row>
    <row r="1893" spans="2:8" s="1" customFormat="1" ht="16.9" customHeight="1">
      <c r="B1893" s="32"/>
      <c r="C1893" s="210" t="s">
        <v>1258</v>
      </c>
      <c r="D1893" s="210" t="s">
        <v>1259</v>
      </c>
      <c r="E1893" s="17" t="s">
        <v>107</v>
      </c>
      <c r="F1893" s="211">
        <v>288.5</v>
      </c>
      <c r="H1893" s="32"/>
    </row>
    <row r="1894" spans="2:8" s="1" customFormat="1" ht="16.9" customHeight="1">
      <c r="B1894" s="32"/>
      <c r="C1894" s="210" t="s">
        <v>580</v>
      </c>
      <c r="D1894" s="210" t="s">
        <v>581</v>
      </c>
      <c r="E1894" s="17" t="s">
        <v>107</v>
      </c>
      <c r="F1894" s="211">
        <v>529.551</v>
      </c>
      <c r="H1894" s="32"/>
    </row>
    <row r="1895" spans="2:8" s="1" customFormat="1" ht="16.9" customHeight="1">
      <c r="B1895" s="32"/>
      <c r="C1895" s="210" t="s">
        <v>644</v>
      </c>
      <c r="D1895" s="210" t="s">
        <v>645</v>
      </c>
      <c r="E1895" s="17" t="s">
        <v>154</v>
      </c>
      <c r="F1895" s="211">
        <v>295.255</v>
      </c>
      <c r="H1895" s="32"/>
    </row>
    <row r="1896" spans="2:8" s="1" customFormat="1" ht="16.9" customHeight="1">
      <c r="B1896" s="32"/>
      <c r="C1896" s="210" t="s">
        <v>734</v>
      </c>
      <c r="D1896" s="210" t="s">
        <v>735</v>
      </c>
      <c r="E1896" s="17" t="s">
        <v>154</v>
      </c>
      <c r="F1896" s="211">
        <v>197.255</v>
      </c>
      <c r="H1896" s="32"/>
    </row>
    <row r="1897" spans="2:8" s="1" customFormat="1" ht="16.9" customHeight="1">
      <c r="B1897" s="32"/>
      <c r="C1897" s="210" t="s">
        <v>939</v>
      </c>
      <c r="D1897" s="210" t="s">
        <v>940</v>
      </c>
      <c r="E1897" s="17" t="s">
        <v>236</v>
      </c>
      <c r="F1897" s="211">
        <v>163.615</v>
      </c>
      <c r="H1897" s="32"/>
    </row>
    <row r="1898" spans="2:8" s="1" customFormat="1" ht="16.9" customHeight="1">
      <c r="B1898" s="32"/>
      <c r="C1898" s="206" t="s">
        <v>1175</v>
      </c>
      <c r="D1898" s="207" t="s">
        <v>1173</v>
      </c>
      <c r="E1898" s="208" t="s">
        <v>154</v>
      </c>
      <c r="F1898" s="209">
        <v>141.655</v>
      </c>
      <c r="H1898" s="32"/>
    </row>
    <row r="1899" spans="2:8" s="1" customFormat="1" ht="16.9" customHeight="1">
      <c r="B1899" s="32"/>
      <c r="C1899" s="210" t="s">
        <v>1</v>
      </c>
      <c r="D1899" s="210" t="s">
        <v>324</v>
      </c>
      <c r="E1899" s="17" t="s">
        <v>1</v>
      </c>
      <c r="F1899" s="211">
        <v>0</v>
      </c>
      <c r="H1899" s="32"/>
    </row>
    <row r="1900" spans="2:8" s="1" customFormat="1" ht="16.9" customHeight="1">
      <c r="B1900" s="32"/>
      <c r="C1900" s="210" t="s">
        <v>1</v>
      </c>
      <c r="D1900" s="210" t="s">
        <v>564</v>
      </c>
      <c r="E1900" s="17" t="s">
        <v>1</v>
      </c>
      <c r="F1900" s="211">
        <v>0</v>
      </c>
      <c r="H1900" s="32"/>
    </row>
    <row r="1901" spans="2:8" s="1" customFormat="1" ht="16.9" customHeight="1">
      <c r="B1901" s="32"/>
      <c r="C1901" s="210" t="s">
        <v>1</v>
      </c>
      <c r="D1901" s="210" t="s">
        <v>1204</v>
      </c>
      <c r="E1901" s="17" t="s">
        <v>1</v>
      </c>
      <c r="F1901" s="211">
        <v>0</v>
      </c>
      <c r="H1901" s="32"/>
    </row>
    <row r="1902" spans="2:8" s="1" customFormat="1" ht="16.9" customHeight="1">
      <c r="B1902" s="32"/>
      <c r="C1902" s="210" t="s">
        <v>1</v>
      </c>
      <c r="D1902" s="210" t="s">
        <v>1205</v>
      </c>
      <c r="E1902" s="17" t="s">
        <v>1</v>
      </c>
      <c r="F1902" s="211">
        <v>133.155</v>
      </c>
      <c r="H1902" s="32"/>
    </row>
    <row r="1903" spans="2:8" s="1" customFormat="1" ht="16.9" customHeight="1">
      <c r="B1903" s="32"/>
      <c r="C1903" s="210" t="s">
        <v>1</v>
      </c>
      <c r="D1903" s="210" t="s">
        <v>1206</v>
      </c>
      <c r="E1903" s="17" t="s">
        <v>1</v>
      </c>
      <c r="F1903" s="211">
        <v>8.5</v>
      </c>
      <c r="H1903" s="32"/>
    </row>
    <row r="1904" spans="2:8" s="1" customFormat="1" ht="16.9" customHeight="1">
      <c r="B1904" s="32"/>
      <c r="C1904" s="210" t="s">
        <v>1175</v>
      </c>
      <c r="D1904" s="210" t="s">
        <v>333</v>
      </c>
      <c r="E1904" s="17" t="s">
        <v>1</v>
      </c>
      <c r="F1904" s="211">
        <v>141.655</v>
      </c>
      <c r="H1904" s="32"/>
    </row>
    <row r="1905" spans="2:8" s="1" customFormat="1" ht="16.9" customHeight="1">
      <c r="B1905" s="32"/>
      <c r="C1905" s="212" t="s">
        <v>2421</v>
      </c>
      <c r="H1905" s="32"/>
    </row>
    <row r="1906" spans="2:8" s="1" customFormat="1" ht="16.9" customHeight="1">
      <c r="B1906" s="32"/>
      <c r="C1906" s="210" t="s">
        <v>320</v>
      </c>
      <c r="D1906" s="210" t="s">
        <v>321</v>
      </c>
      <c r="E1906" s="17" t="s">
        <v>154</v>
      </c>
      <c r="F1906" s="211">
        <v>141.655</v>
      </c>
      <c r="H1906" s="32"/>
    </row>
    <row r="1907" spans="2:8" s="1" customFormat="1" ht="22.5">
      <c r="B1907" s="32"/>
      <c r="C1907" s="210" t="s">
        <v>459</v>
      </c>
      <c r="D1907" s="210" t="s">
        <v>460</v>
      </c>
      <c r="E1907" s="17" t="s">
        <v>107</v>
      </c>
      <c r="F1907" s="211">
        <v>111.506</v>
      </c>
      <c r="H1907" s="32"/>
    </row>
    <row r="1908" spans="2:8" s="1" customFormat="1" ht="16.9" customHeight="1">
      <c r="B1908" s="32"/>
      <c r="C1908" s="210" t="s">
        <v>580</v>
      </c>
      <c r="D1908" s="210" t="s">
        <v>581</v>
      </c>
      <c r="E1908" s="17" t="s">
        <v>107</v>
      </c>
      <c r="F1908" s="211">
        <v>529.551</v>
      </c>
      <c r="H1908" s="32"/>
    </row>
    <row r="1909" spans="2:8" s="1" customFormat="1" ht="16.9" customHeight="1">
      <c r="B1909" s="32"/>
      <c r="C1909" s="210" t="s">
        <v>644</v>
      </c>
      <c r="D1909" s="210" t="s">
        <v>645</v>
      </c>
      <c r="E1909" s="17" t="s">
        <v>154</v>
      </c>
      <c r="F1909" s="211">
        <v>295.255</v>
      </c>
      <c r="H1909" s="32"/>
    </row>
    <row r="1910" spans="2:8" s="1" customFormat="1" ht="16.9" customHeight="1">
      <c r="B1910" s="32"/>
      <c r="C1910" s="210" t="s">
        <v>734</v>
      </c>
      <c r="D1910" s="210" t="s">
        <v>735</v>
      </c>
      <c r="E1910" s="17" t="s">
        <v>154</v>
      </c>
      <c r="F1910" s="211">
        <v>197.255</v>
      </c>
      <c r="H1910" s="32"/>
    </row>
    <row r="1911" spans="2:8" s="1" customFormat="1" ht="16.9" customHeight="1">
      <c r="B1911" s="32"/>
      <c r="C1911" s="210" t="s">
        <v>939</v>
      </c>
      <c r="D1911" s="210" t="s">
        <v>940</v>
      </c>
      <c r="E1911" s="17" t="s">
        <v>236</v>
      </c>
      <c r="F1911" s="211">
        <v>163.615</v>
      </c>
      <c r="H1911" s="32"/>
    </row>
    <row r="1912" spans="2:8" s="1" customFormat="1" ht="16.9" customHeight="1">
      <c r="B1912" s="32"/>
      <c r="C1912" s="206" t="s">
        <v>1177</v>
      </c>
      <c r="D1912" s="207" t="s">
        <v>1178</v>
      </c>
      <c r="E1912" s="208" t="s">
        <v>172</v>
      </c>
      <c r="F1912" s="209">
        <v>1</v>
      </c>
      <c r="H1912" s="32"/>
    </row>
    <row r="1913" spans="2:8" s="1" customFormat="1" ht="16.9" customHeight="1">
      <c r="B1913" s="32"/>
      <c r="C1913" s="210" t="s">
        <v>1</v>
      </c>
      <c r="D1913" s="210" t="s">
        <v>1262</v>
      </c>
      <c r="E1913" s="17" t="s">
        <v>1</v>
      </c>
      <c r="F1913" s="211">
        <v>1</v>
      </c>
      <c r="H1913" s="32"/>
    </row>
    <row r="1914" spans="2:8" s="1" customFormat="1" ht="16.9" customHeight="1">
      <c r="B1914" s="32"/>
      <c r="C1914" s="210" t="s">
        <v>1177</v>
      </c>
      <c r="D1914" s="210" t="s">
        <v>333</v>
      </c>
      <c r="E1914" s="17" t="s">
        <v>1</v>
      </c>
      <c r="F1914" s="211">
        <v>1</v>
      </c>
      <c r="H1914" s="32"/>
    </row>
    <row r="1915" spans="2:8" s="1" customFormat="1" ht="16.9" customHeight="1">
      <c r="B1915" s="32"/>
      <c r="C1915" s="212" t="s">
        <v>2421</v>
      </c>
      <c r="H1915" s="32"/>
    </row>
    <row r="1916" spans="2:8" s="1" customFormat="1" ht="16.9" customHeight="1">
      <c r="B1916" s="32"/>
      <c r="C1916" s="210" t="s">
        <v>1258</v>
      </c>
      <c r="D1916" s="210" t="s">
        <v>1259</v>
      </c>
      <c r="E1916" s="17" t="s">
        <v>107</v>
      </c>
      <c r="F1916" s="211">
        <v>288.5</v>
      </c>
      <c r="H1916" s="32"/>
    </row>
    <row r="1917" spans="2:8" s="1" customFormat="1" ht="16.9" customHeight="1">
      <c r="B1917" s="32"/>
      <c r="C1917" s="210" t="s">
        <v>341</v>
      </c>
      <c r="D1917" s="210" t="s">
        <v>342</v>
      </c>
      <c r="E1917" s="17" t="s">
        <v>154</v>
      </c>
      <c r="F1917" s="211">
        <v>249.5</v>
      </c>
      <c r="H1917" s="32"/>
    </row>
    <row r="1918" spans="2:8" s="1" customFormat="1" ht="16.9" customHeight="1">
      <c r="B1918" s="32"/>
      <c r="C1918" s="210" t="s">
        <v>353</v>
      </c>
      <c r="D1918" s="210" t="s">
        <v>354</v>
      </c>
      <c r="E1918" s="17" t="s">
        <v>154</v>
      </c>
      <c r="F1918" s="211">
        <v>17.14</v>
      </c>
      <c r="H1918" s="32"/>
    </row>
    <row r="1919" spans="2:8" s="1" customFormat="1" ht="16.9" customHeight="1">
      <c r="B1919" s="32"/>
      <c r="C1919" s="210" t="s">
        <v>370</v>
      </c>
      <c r="D1919" s="210" t="s">
        <v>371</v>
      </c>
      <c r="E1919" s="17" t="s">
        <v>154</v>
      </c>
      <c r="F1919" s="211">
        <v>89.5</v>
      </c>
      <c r="H1919" s="32"/>
    </row>
    <row r="1920" spans="2:8" s="1" customFormat="1" ht="16.9" customHeight="1">
      <c r="B1920" s="32"/>
      <c r="C1920" s="210" t="s">
        <v>1207</v>
      </c>
      <c r="D1920" s="210" t="s">
        <v>1208</v>
      </c>
      <c r="E1920" s="17" t="s">
        <v>154</v>
      </c>
      <c r="F1920" s="211">
        <v>55.6</v>
      </c>
      <c r="H1920" s="32"/>
    </row>
    <row r="1921" spans="2:8" s="1" customFormat="1" ht="16.9" customHeight="1">
      <c r="B1921" s="32"/>
      <c r="C1921" s="210" t="s">
        <v>1237</v>
      </c>
      <c r="D1921" s="210" t="s">
        <v>1238</v>
      </c>
      <c r="E1921" s="17" t="s">
        <v>172</v>
      </c>
      <c r="F1921" s="211">
        <v>1</v>
      </c>
      <c r="H1921" s="32"/>
    </row>
    <row r="1922" spans="2:8" s="1" customFormat="1" ht="16.9" customHeight="1">
      <c r="B1922" s="32"/>
      <c r="C1922" s="210" t="s">
        <v>423</v>
      </c>
      <c r="D1922" s="210" t="s">
        <v>424</v>
      </c>
      <c r="E1922" s="17" t="s">
        <v>172</v>
      </c>
      <c r="F1922" s="211">
        <v>13.25</v>
      </c>
      <c r="H1922" s="32"/>
    </row>
    <row r="1923" spans="2:8" s="1" customFormat="1" ht="16.9" customHeight="1">
      <c r="B1923" s="32"/>
      <c r="C1923" s="210" t="s">
        <v>445</v>
      </c>
      <c r="D1923" s="210" t="s">
        <v>446</v>
      </c>
      <c r="E1923" s="17" t="s">
        <v>172</v>
      </c>
      <c r="F1923" s="211">
        <v>11.5</v>
      </c>
      <c r="H1923" s="32"/>
    </row>
    <row r="1924" spans="2:8" s="1" customFormat="1" ht="16.9" customHeight="1">
      <c r="B1924" s="32"/>
      <c r="C1924" s="210" t="s">
        <v>1251</v>
      </c>
      <c r="D1924" s="210" t="s">
        <v>1252</v>
      </c>
      <c r="E1924" s="17" t="s">
        <v>154</v>
      </c>
      <c r="F1924" s="211">
        <v>87.6</v>
      </c>
      <c r="H1924" s="32"/>
    </row>
    <row r="1925" spans="2:8" s="1" customFormat="1" ht="16.9" customHeight="1">
      <c r="B1925" s="32"/>
      <c r="C1925" s="210" t="s">
        <v>561</v>
      </c>
      <c r="D1925" s="210" t="s">
        <v>562</v>
      </c>
      <c r="E1925" s="17" t="s">
        <v>107</v>
      </c>
      <c r="F1925" s="211">
        <v>156.622</v>
      </c>
      <c r="H1925" s="32"/>
    </row>
    <row r="1926" spans="2:8" s="1" customFormat="1" ht="16.9" customHeight="1">
      <c r="B1926" s="32"/>
      <c r="C1926" s="210" t="s">
        <v>1368</v>
      </c>
      <c r="D1926" s="210" t="s">
        <v>1369</v>
      </c>
      <c r="E1926" s="17" t="s">
        <v>154</v>
      </c>
      <c r="F1926" s="211">
        <v>351.6</v>
      </c>
      <c r="H1926" s="32"/>
    </row>
    <row r="1927" spans="2:8" s="1" customFormat="1" ht="16.9" customHeight="1">
      <c r="B1927" s="32"/>
      <c r="C1927" s="210" t="s">
        <v>672</v>
      </c>
      <c r="D1927" s="210" t="s">
        <v>673</v>
      </c>
      <c r="E1927" s="17" t="s">
        <v>107</v>
      </c>
      <c r="F1927" s="211">
        <v>39.716</v>
      </c>
      <c r="H1927" s="32"/>
    </row>
    <row r="1928" spans="2:8" s="1" customFormat="1" ht="16.9" customHeight="1">
      <c r="B1928" s="32"/>
      <c r="C1928" s="210" t="s">
        <v>893</v>
      </c>
      <c r="D1928" s="210" t="s">
        <v>894</v>
      </c>
      <c r="E1928" s="17" t="s">
        <v>172</v>
      </c>
      <c r="F1928" s="211">
        <v>402</v>
      </c>
      <c r="H1928" s="32"/>
    </row>
    <row r="1929" spans="2:8" s="1" customFormat="1" ht="16.9" customHeight="1">
      <c r="B1929" s="32"/>
      <c r="C1929" s="210" t="s">
        <v>899</v>
      </c>
      <c r="D1929" s="210" t="s">
        <v>900</v>
      </c>
      <c r="E1929" s="17" t="s">
        <v>172</v>
      </c>
      <c r="F1929" s="211">
        <v>57.6</v>
      </c>
      <c r="H1929" s="32"/>
    </row>
    <row r="1930" spans="2:8" s="1" customFormat="1" ht="16.9" customHeight="1">
      <c r="B1930" s="32"/>
      <c r="C1930" s="210" t="s">
        <v>926</v>
      </c>
      <c r="D1930" s="210" t="s">
        <v>927</v>
      </c>
      <c r="E1930" s="17" t="s">
        <v>172</v>
      </c>
      <c r="F1930" s="211">
        <v>226</v>
      </c>
      <c r="H1930" s="32"/>
    </row>
    <row r="1931" spans="2:8" s="1" customFormat="1" ht="16.9" customHeight="1">
      <c r="B1931" s="32"/>
      <c r="C1931" s="206" t="s">
        <v>1179</v>
      </c>
      <c r="D1931" s="207" t="s">
        <v>1180</v>
      </c>
      <c r="E1931" s="208" t="s">
        <v>199</v>
      </c>
      <c r="F1931" s="209">
        <v>2</v>
      </c>
      <c r="H1931" s="32"/>
    </row>
    <row r="1932" spans="2:8" s="1" customFormat="1" ht="16.9" customHeight="1">
      <c r="B1932" s="32"/>
      <c r="C1932" s="210" t="s">
        <v>1</v>
      </c>
      <c r="D1932" s="210" t="s">
        <v>1592</v>
      </c>
      <c r="E1932" s="17" t="s">
        <v>1</v>
      </c>
      <c r="F1932" s="211">
        <v>0</v>
      </c>
      <c r="H1932" s="32"/>
    </row>
    <row r="1933" spans="2:8" s="1" customFormat="1" ht="16.9" customHeight="1">
      <c r="B1933" s="32"/>
      <c r="C1933" s="210" t="s">
        <v>1</v>
      </c>
      <c r="D1933" s="210" t="s">
        <v>1135</v>
      </c>
      <c r="E1933" s="17" t="s">
        <v>1</v>
      </c>
      <c r="F1933" s="211">
        <v>2</v>
      </c>
      <c r="H1933" s="32"/>
    </row>
    <row r="1934" spans="2:8" s="1" customFormat="1" ht="16.9" customHeight="1">
      <c r="B1934" s="32"/>
      <c r="C1934" s="210" t="s">
        <v>1179</v>
      </c>
      <c r="D1934" s="210" t="s">
        <v>333</v>
      </c>
      <c r="E1934" s="17" t="s">
        <v>1</v>
      </c>
      <c r="F1934" s="211">
        <v>2</v>
      </c>
      <c r="H1934" s="32"/>
    </row>
    <row r="1935" spans="2:8" s="1" customFormat="1" ht="16.9" customHeight="1">
      <c r="B1935" s="32"/>
      <c r="C1935" s="212" t="s">
        <v>2421</v>
      </c>
      <c r="H1935" s="32"/>
    </row>
    <row r="1936" spans="2:8" s="1" customFormat="1" ht="16.9" customHeight="1">
      <c r="B1936" s="32"/>
      <c r="C1936" s="210" t="s">
        <v>1589</v>
      </c>
      <c r="D1936" s="210" t="s">
        <v>1590</v>
      </c>
      <c r="E1936" s="17" t="s">
        <v>506</v>
      </c>
      <c r="F1936" s="211">
        <v>2</v>
      </c>
      <c r="H1936" s="32"/>
    </row>
    <row r="1937" spans="2:8" s="1" customFormat="1" ht="16.9" customHeight="1">
      <c r="B1937" s="32"/>
      <c r="C1937" s="210" t="s">
        <v>1704</v>
      </c>
      <c r="D1937" s="210" t="s">
        <v>1705</v>
      </c>
      <c r="E1937" s="17" t="s">
        <v>506</v>
      </c>
      <c r="F1937" s="211">
        <v>5</v>
      </c>
      <c r="H1937" s="32"/>
    </row>
    <row r="1938" spans="2:8" s="1" customFormat="1" ht="16.9" customHeight="1">
      <c r="B1938" s="32"/>
      <c r="C1938" s="210" t="s">
        <v>1749</v>
      </c>
      <c r="D1938" s="210" t="s">
        <v>1750</v>
      </c>
      <c r="E1938" s="17" t="s">
        <v>506</v>
      </c>
      <c r="F1938" s="211">
        <v>6</v>
      </c>
      <c r="H1938" s="32"/>
    </row>
    <row r="1939" spans="2:8" s="1" customFormat="1" ht="16.9" customHeight="1">
      <c r="B1939" s="32"/>
      <c r="C1939" s="210" t="s">
        <v>1763</v>
      </c>
      <c r="D1939" s="210" t="s">
        <v>1764</v>
      </c>
      <c r="E1939" s="17" t="s">
        <v>172</v>
      </c>
      <c r="F1939" s="211">
        <v>2809.18</v>
      </c>
      <c r="H1939" s="32"/>
    </row>
    <row r="1940" spans="2:8" s="1" customFormat="1" ht="16.9" customHeight="1">
      <c r="B1940" s="32"/>
      <c r="C1940" s="210" t="s">
        <v>1609</v>
      </c>
      <c r="D1940" s="210" t="s">
        <v>1610</v>
      </c>
      <c r="E1940" s="17" t="s">
        <v>506</v>
      </c>
      <c r="F1940" s="211">
        <v>2</v>
      </c>
      <c r="H1940" s="32"/>
    </row>
    <row r="1941" spans="2:8" s="1" customFormat="1" ht="16.9" customHeight="1">
      <c r="B1941" s="32"/>
      <c r="C1941" s="210" t="s">
        <v>1633</v>
      </c>
      <c r="D1941" s="210" t="s">
        <v>1634</v>
      </c>
      <c r="E1941" s="17" t="s">
        <v>506</v>
      </c>
      <c r="F1941" s="211">
        <v>2</v>
      </c>
      <c r="H1941" s="32"/>
    </row>
    <row r="1942" spans="2:8" s="1" customFormat="1" ht="16.9" customHeight="1">
      <c r="B1942" s="32"/>
      <c r="C1942" s="206" t="s">
        <v>1181</v>
      </c>
      <c r="D1942" s="207" t="s">
        <v>1182</v>
      </c>
      <c r="E1942" s="208" t="s">
        <v>199</v>
      </c>
      <c r="F1942" s="209">
        <v>4</v>
      </c>
      <c r="H1942" s="32"/>
    </row>
    <row r="1943" spans="2:8" s="1" customFormat="1" ht="16.9" customHeight="1">
      <c r="B1943" s="32"/>
      <c r="C1943" s="210" t="s">
        <v>1</v>
      </c>
      <c r="D1943" s="210" t="s">
        <v>1597</v>
      </c>
      <c r="E1943" s="17" t="s">
        <v>1</v>
      </c>
      <c r="F1943" s="211">
        <v>0</v>
      </c>
      <c r="H1943" s="32"/>
    </row>
    <row r="1944" spans="2:8" s="1" customFormat="1" ht="16.9" customHeight="1">
      <c r="B1944" s="32"/>
      <c r="C1944" s="210" t="s">
        <v>1</v>
      </c>
      <c r="D1944" s="210" t="s">
        <v>262</v>
      </c>
      <c r="E1944" s="17" t="s">
        <v>1</v>
      </c>
      <c r="F1944" s="211">
        <v>4</v>
      </c>
      <c r="H1944" s="32"/>
    </row>
    <row r="1945" spans="2:8" s="1" customFormat="1" ht="16.9" customHeight="1">
      <c r="B1945" s="32"/>
      <c r="C1945" s="210" t="s">
        <v>1181</v>
      </c>
      <c r="D1945" s="210" t="s">
        <v>333</v>
      </c>
      <c r="E1945" s="17" t="s">
        <v>1</v>
      </c>
      <c r="F1945" s="211">
        <v>4</v>
      </c>
      <c r="H1945" s="32"/>
    </row>
    <row r="1946" spans="2:8" s="1" customFormat="1" ht="16.9" customHeight="1">
      <c r="B1946" s="32"/>
      <c r="C1946" s="212" t="s">
        <v>2421</v>
      </c>
      <c r="H1946" s="32"/>
    </row>
    <row r="1947" spans="2:8" s="1" customFormat="1" ht="16.9" customHeight="1">
      <c r="B1947" s="32"/>
      <c r="C1947" s="210" t="s">
        <v>1594</v>
      </c>
      <c r="D1947" s="210" t="s">
        <v>1595</v>
      </c>
      <c r="E1947" s="17" t="s">
        <v>506</v>
      </c>
      <c r="F1947" s="211">
        <v>4</v>
      </c>
      <c r="H1947" s="32"/>
    </row>
    <row r="1948" spans="2:8" s="1" customFormat="1" ht="16.9" customHeight="1">
      <c r="B1948" s="32"/>
      <c r="C1948" s="210" t="s">
        <v>1625</v>
      </c>
      <c r="D1948" s="210" t="s">
        <v>1626</v>
      </c>
      <c r="E1948" s="17" t="s">
        <v>506</v>
      </c>
      <c r="F1948" s="211">
        <v>4</v>
      </c>
      <c r="H1948" s="32"/>
    </row>
    <row r="1949" spans="2:8" s="1" customFormat="1" ht="16.9" customHeight="1">
      <c r="B1949" s="32"/>
      <c r="C1949" s="210" t="s">
        <v>1613</v>
      </c>
      <c r="D1949" s="210" t="s">
        <v>1614</v>
      </c>
      <c r="E1949" s="17" t="s">
        <v>506</v>
      </c>
      <c r="F1949" s="211">
        <v>4</v>
      </c>
      <c r="H1949" s="32"/>
    </row>
    <row r="1950" spans="2:8" s="1" customFormat="1" ht="16.9" customHeight="1">
      <c r="B1950" s="32"/>
      <c r="C1950" s="206" t="s">
        <v>1183</v>
      </c>
      <c r="D1950" s="207" t="s">
        <v>1184</v>
      </c>
      <c r="E1950" s="208" t="s">
        <v>199</v>
      </c>
      <c r="F1950" s="209">
        <v>3</v>
      </c>
      <c r="H1950" s="32"/>
    </row>
    <row r="1951" spans="2:8" s="1" customFormat="1" ht="16.9" customHeight="1">
      <c r="B1951" s="32"/>
      <c r="C1951" s="210" t="s">
        <v>1</v>
      </c>
      <c r="D1951" s="210" t="s">
        <v>1392</v>
      </c>
      <c r="E1951" s="17" t="s">
        <v>1</v>
      </c>
      <c r="F1951" s="211">
        <v>0</v>
      </c>
      <c r="H1951" s="32"/>
    </row>
    <row r="1952" spans="2:8" s="1" customFormat="1" ht="16.9" customHeight="1">
      <c r="B1952" s="32"/>
      <c r="C1952" s="210" t="s">
        <v>1</v>
      </c>
      <c r="D1952" s="210" t="s">
        <v>190</v>
      </c>
      <c r="E1952" s="17" t="s">
        <v>1</v>
      </c>
      <c r="F1952" s="211">
        <v>3</v>
      </c>
      <c r="H1952" s="32"/>
    </row>
    <row r="1953" spans="2:8" s="1" customFormat="1" ht="16.9" customHeight="1">
      <c r="B1953" s="32"/>
      <c r="C1953" s="210" t="s">
        <v>1183</v>
      </c>
      <c r="D1953" s="210" t="s">
        <v>333</v>
      </c>
      <c r="E1953" s="17" t="s">
        <v>1</v>
      </c>
      <c r="F1953" s="211">
        <v>3</v>
      </c>
      <c r="H1953" s="32"/>
    </row>
    <row r="1954" spans="2:8" s="1" customFormat="1" ht="16.9" customHeight="1">
      <c r="B1954" s="32"/>
      <c r="C1954" s="212" t="s">
        <v>2421</v>
      </c>
      <c r="H1954" s="32"/>
    </row>
    <row r="1955" spans="2:8" s="1" customFormat="1" ht="16.9" customHeight="1">
      <c r="B1955" s="32"/>
      <c r="C1955" s="210" t="s">
        <v>1599</v>
      </c>
      <c r="D1955" s="210" t="s">
        <v>1600</v>
      </c>
      <c r="E1955" s="17" t="s">
        <v>506</v>
      </c>
      <c r="F1955" s="211">
        <v>3</v>
      </c>
      <c r="H1955" s="32"/>
    </row>
    <row r="1956" spans="2:8" s="1" customFormat="1" ht="16.9" customHeight="1">
      <c r="B1956" s="32"/>
      <c r="C1956" s="210" t="s">
        <v>1704</v>
      </c>
      <c r="D1956" s="210" t="s">
        <v>1705</v>
      </c>
      <c r="E1956" s="17" t="s">
        <v>506</v>
      </c>
      <c r="F1956" s="211">
        <v>5</v>
      </c>
      <c r="H1956" s="32"/>
    </row>
    <row r="1957" spans="2:8" s="1" customFormat="1" ht="16.9" customHeight="1">
      <c r="B1957" s="32"/>
      <c r="C1957" s="210" t="s">
        <v>1749</v>
      </c>
      <c r="D1957" s="210" t="s">
        <v>1750</v>
      </c>
      <c r="E1957" s="17" t="s">
        <v>506</v>
      </c>
      <c r="F1957" s="211">
        <v>6</v>
      </c>
      <c r="H1957" s="32"/>
    </row>
    <row r="1958" spans="2:8" s="1" customFormat="1" ht="16.9" customHeight="1">
      <c r="B1958" s="32"/>
      <c r="C1958" s="210" t="s">
        <v>1759</v>
      </c>
      <c r="D1958" s="210" t="s">
        <v>1760</v>
      </c>
      <c r="E1958" s="17" t="s">
        <v>506</v>
      </c>
      <c r="F1958" s="211">
        <v>19</v>
      </c>
      <c r="H1958" s="32"/>
    </row>
    <row r="1959" spans="2:8" s="1" customFormat="1" ht="16.9" customHeight="1">
      <c r="B1959" s="32"/>
      <c r="C1959" s="210" t="s">
        <v>1763</v>
      </c>
      <c r="D1959" s="210" t="s">
        <v>1764</v>
      </c>
      <c r="E1959" s="17" t="s">
        <v>172</v>
      </c>
      <c r="F1959" s="211">
        <v>2809.18</v>
      </c>
      <c r="H1959" s="32"/>
    </row>
    <row r="1960" spans="2:8" s="1" customFormat="1" ht="16.9" customHeight="1">
      <c r="B1960" s="32"/>
      <c r="C1960" s="210" t="s">
        <v>1617</v>
      </c>
      <c r="D1960" s="210" t="s">
        <v>1618</v>
      </c>
      <c r="E1960" s="17" t="s">
        <v>506</v>
      </c>
      <c r="F1960" s="211">
        <v>3</v>
      </c>
      <c r="H1960" s="32"/>
    </row>
    <row r="1961" spans="2:8" s="1" customFormat="1" ht="16.9" customHeight="1">
      <c r="B1961" s="32"/>
      <c r="C1961" s="210" t="s">
        <v>1637</v>
      </c>
      <c r="D1961" s="210" t="s">
        <v>1638</v>
      </c>
      <c r="E1961" s="17" t="s">
        <v>506</v>
      </c>
      <c r="F1961" s="211">
        <v>3</v>
      </c>
      <c r="H1961" s="32"/>
    </row>
    <row r="1962" spans="2:8" s="1" customFormat="1" ht="16.9" customHeight="1">
      <c r="B1962" s="32"/>
      <c r="C1962" s="206" t="s">
        <v>1185</v>
      </c>
      <c r="D1962" s="207" t="s">
        <v>1186</v>
      </c>
      <c r="E1962" s="208" t="s">
        <v>199</v>
      </c>
      <c r="F1962" s="209">
        <v>28</v>
      </c>
      <c r="H1962" s="32"/>
    </row>
    <row r="1963" spans="2:8" s="1" customFormat="1" ht="16.9" customHeight="1">
      <c r="B1963" s="32"/>
      <c r="C1963" s="210" t="s">
        <v>1</v>
      </c>
      <c r="D1963" s="210" t="s">
        <v>1606</v>
      </c>
      <c r="E1963" s="17" t="s">
        <v>1</v>
      </c>
      <c r="F1963" s="211">
        <v>0</v>
      </c>
      <c r="H1963" s="32"/>
    </row>
    <row r="1964" spans="2:8" s="1" customFormat="1" ht="16.9" customHeight="1">
      <c r="B1964" s="32"/>
      <c r="C1964" s="210" t="s">
        <v>1</v>
      </c>
      <c r="D1964" s="210" t="s">
        <v>1607</v>
      </c>
      <c r="E1964" s="17" t="s">
        <v>1</v>
      </c>
      <c r="F1964" s="211">
        <v>28</v>
      </c>
      <c r="H1964" s="32"/>
    </row>
    <row r="1965" spans="2:8" s="1" customFormat="1" ht="16.9" customHeight="1">
      <c r="B1965" s="32"/>
      <c r="C1965" s="210" t="s">
        <v>1185</v>
      </c>
      <c r="D1965" s="210" t="s">
        <v>333</v>
      </c>
      <c r="E1965" s="17" t="s">
        <v>1</v>
      </c>
      <c r="F1965" s="211">
        <v>28</v>
      </c>
      <c r="H1965" s="32"/>
    </row>
    <row r="1966" spans="2:8" s="1" customFormat="1" ht="16.9" customHeight="1">
      <c r="B1966" s="32"/>
      <c r="C1966" s="212" t="s">
        <v>2421</v>
      </c>
      <c r="H1966" s="32"/>
    </row>
    <row r="1967" spans="2:8" s="1" customFormat="1" ht="16.9" customHeight="1">
      <c r="B1967" s="32"/>
      <c r="C1967" s="210" t="s">
        <v>1603</v>
      </c>
      <c r="D1967" s="210" t="s">
        <v>1604</v>
      </c>
      <c r="E1967" s="17" t="s">
        <v>506</v>
      </c>
      <c r="F1967" s="211">
        <v>28</v>
      </c>
      <c r="H1967" s="32"/>
    </row>
    <row r="1968" spans="2:8" s="1" customFormat="1" ht="16.9" customHeight="1">
      <c r="B1968" s="32"/>
      <c r="C1968" s="210" t="s">
        <v>1629</v>
      </c>
      <c r="D1968" s="210" t="s">
        <v>1630</v>
      </c>
      <c r="E1968" s="17" t="s">
        <v>506</v>
      </c>
      <c r="F1968" s="211">
        <v>28</v>
      </c>
      <c r="H1968" s="32"/>
    </row>
    <row r="1969" spans="2:8" s="1" customFormat="1" ht="16.9" customHeight="1">
      <c r="B1969" s="32"/>
      <c r="C1969" s="210" t="s">
        <v>1621</v>
      </c>
      <c r="D1969" s="210" t="s">
        <v>1622</v>
      </c>
      <c r="E1969" s="17" t="s">
        <v>506</v>
      </c>
      <c r="F1969" s="211">
        <v>28</v>
      </c>
      <c r="H1969" s="32"/>
    </row>
    <row r="1970" spans="2:8" s="1" customFormat="1" ht="16.9" customHeight="1">
      <c r="B1970" s="32"/>
      <c r="C1970" s="206" t="s">
        <v>271</v>
      </c>
      <c r="D1970" s="207" t="s">
        <v>1187</v>
      </c>
      <c r="E1970" s="208" t="s">
        <v>172</v>
      </c>
      <c r="F1970" s="209">
        <v>0.8</v>
      </c>
      <c r="H1970" s="32"/>
    </row>
    <row r="1971" spans="2:8" s="1" customFormat="1" ht="16.9" customHeight="1">
      <c r="B1971" s="32"/>
      <c r="C1971" s="210" t="s">
        <v>1</v>
      </c>
      <c r="D1971" s="210" t="s">
        <v>1292</v>
      </c>
      <c r="E1971" s="17" t="s">
        <v>1</v>
      </c>
      <c r="F1971" s="211">
        <v>0.8</v>
      </c>
      <c r="H1971" s="32"/>
    </row>
    <row r="1972" spans="2:8" s="1" customFormat="1" ht="16.9" customHeight="1">
      <c r="B1972" s="32"/>
      <c r="C1972" s="210" t="s">
        <v>271</v>
      </c>
      <c r="D1972" s="210" t="s">
        <v>333</v>
      </c>
      <c r="E1972" s="17" t="s">
        <v>1</v>
      </c>
      <c r="F1972" s="211">
        <v>0.8</v>
      </c>
      <c r="H1972" s="32"/>
    </row>
    <row r="1973" spans="2:8" s="1" customFormat="1" ht="16.9" customHeight="1">
      <c r="B1973" s="32"/>
      <c r="C1973" s="212" t="s">
        <v>2421</v>
      </c>
      <c r="H1973" s="32"/>
    </row>
    <row r="1974" spans="2:8" s="1" customFormat="1" ht="22.5">
      <c r="B1974" s="32"/>
      <c r="C1974" s="210" t="s">
        <v>459</v>
      </c>
      <c r="D1974" s="210" t="s">
        <v>460</v>
      </c>
      <c r="E1974" s="17" t="s">
        <v>107</v>
      </c>
      <c r="F1974" s="211">
        <v>111.506</v>
      </c>
      <c r="H1974" s="32"/>
    </row>
    <row r="1975" spans="2:8" s="1" customFormat="1" ht="16.9" customHeight="1">
      <c r="B1975" s="32"/>
      <c r="C1975" s="206" t="s">
        <v>1294</v>
      </c>
      <c r="D1975" s="207" t="s">
        <v>2466</v>
      </c>
      <c r="E1975" s="208" t="s">
        <v>172</v>
      </c>
      <c r="F1975" s="209">
        <v>0.6</v>
      </c>
      <c r="H1975" s="32"/>
    </row>
    <row r="1976" spans="2:8" s="1" customFormat="1" ht="16.9" customHeight="1">
      <c r="B1976" s="32"/>
      <c r="C1976" s="210" t="s">
        <v>1</v>
      </c>
      <c r="D1976" s="210" t="s">
        <v>1293</v>
      </c>
      <c r="E1976" s="17" t="s">
        <v>1</v>
      </c>
      <c r="F1976" s="211">
        <v>0.6</v>
      </c>
      <c r="H1976" s="32"/>
    </row>
    <row r="1977" spans="2:8" s="1" customFormat="1" ht="16.9" customHeight="1">
      <c r="B1977" s="32"/>
      <c r="C1977" s="210" t="s">
        <v>1294</v>
      </c>
      <c r="D1977" s="210" t="s">
        <v>333</v>
      </c>
      <c r="E1977" s="17" t="s">
        <v>1</v>
      </c>
      <c r="F1977" s="211">
        <v>0.6</v>
      </c>
      <c r="H1977" s="32"/>
    </row>
    <row r="1978" spans="2:8" s="1" customFormat="1" ht="16.9" customHeight="1">
      <c r="B1978" s="32"/>
      <c r="C1978" s="206" t="s">
        <v>1189</v>
      </c>
      <c r="D1978" s="207" t="s">
        <v>1190</v>
      </c>
      <c r="E1978" s="208" t="s">
        <v>172</v>
      </c>
      <c r="F1978" s="209">
        <v>0.5</v>
      </c>
      <c r="H1978" s="32"/>
    </row>
    <row r="1979" spans="2:8" s="1" customFormat="1" ht="16.9" customHeight="1">
      <c r="B1979" s="32"/>
      <c r="C1979" s="210" t="s">
        <v>1</v>
      </c>
      <c r="D1979" s="210" t="s">
        <v>1295</v>
      </c>
      <c r="E1979" s="17" t="s">
        <v>1</v>
      </c>
      <c r="F1979" s="211">
        <v>0.5</v>
      </c>
      <c r="H1979" s="32"/>
    </row>
    <row r="1980" spans="2:8" s="1" customFormat="1" ht="16.9" customHeight="1">
      <c r="B1980" s="32"/>
      <c r="C1980" s="210" t="s">
        <v>1189</v>
      </c>
      <c r="D1980" s="210" t="s">
        <v>333</v>
      </c>
      <c r="E1980" s="17" t="s">
        <v>1</v>
      </c>
      <c r="F1980" s="211">
        <v>0.5</v>
      </c>
      <c r="H1980" s="32"/>
    </row>
    <row r="1981" spans="2:8" s="1" customFormat="1" ht="16.9" customHeight="1">
      <c r="B1981" s="32"/>
      <c r="C1981" s="212" t="s">
        <v>2421</v>
      </c>
      <c r="H1981" s="32"/>
    </row>
    <row r="1982" spans="2:8" s="1" customFormat="1" ht="22.5">
      <c r="B1982" s="32"/>
      <c r="C1982" s="210" t="s">
        <v>459</v>
      </c>
      <c r="D1982" s="210" t="s">
        <v>460</v>
      </c>
      <c r="E1982" s="17" t="s">
        <v>107</v>
      </c>
      <c r="F1982" s="211">
        <v>111.506</v>
      </c>
      <c r="H1982" s="32"/>
    </row>
    <row r="1983" spans="2:8" s="1" customFormat="1" ht="16.9" customHeight="1">
      <c r="B1983" s="32"/>
      <c r="C1983" s="210" t="s">
        <v>320</v>
      </c>
      <c r="D1983" s="210" t="s">
        <v>321</v>
      </c>
      <c r="E1983" s="17" t="s">
        <v>154</v>
      </c>
      <c r="F1983" s="211">
        <v>141.655</v>
      </c>
      <c r="H1983" s="32"/>
    </row>
    <row r="1984" spans="2:8" s="1" customFormat="1" ht="16.9" customHeight="1">
      <c r="B1984" s="32"/>
      <c r="C1984" s="210" t="s">
        <v>353</v>
      </c>
      <c r="D1984" s="210" t="s">
        <v>354</v>
      </c>
      <c r="E1984" s="17" t="s">
        <v>154</v>
      </c>
      <c r="F1984" s="211">
        <v>17.14</v>
      </c>
      <c r="H1984" s="32"/>
    </row>
    <row r="1985" spans="2:8" s="1" customFormat="1" ht="16.9" customHeight="1">
      <c r="B1985" s="32"/>
      <c r="C1985" s="210" t="s">
        <v>423</v>
      </c>
      <c r="D1985" s="210" t="s">
        <v>424</v>
      </c>
      <c r="E1985" s="17" t="s">
        <v>172</v>
      </c>
      <c r="F1985" s="211">
        <v>13.25</v>
      </c>
      <c r="H1985" s="32"/>
    </row>
    <row r="1986" spans="2:8" s="1" customFormat="1" ht="16.9" customHeight="1">
      <c r="B1986" s="32"/>
      <c r="C1986" s="210" t="s">
        <v>439</v>
      </c>
      <c r="D1986" s="210" t="s">
        <v>440</v>
      </c>
      <c r="E1986" s="17" t="s">
        <v>172</v>
      </c>
      <c r="F1986" s="211">
        <v>0.5</v>
      </c>
      <c r="H1986" s="32"/>
    </row>
    <row r="1987" spans="2:8" s="1" customFormat="1" ht="16.9" customHeight="1">
      <c r="B1987" s="32"/>
      <c r="C1987" s="210" t="s">
        <v>445</v>
      </c>
      <c r="D1987" s="210" t="s">
        <v>446</v>
      </c>
      <c r="E1987" s="17" t="s">
        <v>172</v>
      </c>
      <c r="F1987" s="211">
        <v>11.5</v>
      </c>
      <c r="H1987" s="32"/>
    </row>
    <row r="1988" spans="2:8" s="1" customFormat="1" ht="16.9" customHeight="1">
      <c r="B1988" s="32"/>
      <c r="C1988" s="210" t="s">
        <v>561</v>
      </c>
      <c r="D1988" s="210" t="s">
        <v>562</v>
      </c>
      <c r="E1988" s="17" t="s">
        <v>107</v>
      </c>
      <c r="F1988" s="211">
        <v>156.622</v>
      </c>
      <c r="H1988" s="32"/>
    </row>
    <row r="1989" spans="2:8" s="1" customFormat="1" ht="16.9" customHeight="1">
      <c r="B1989" s="32"/>
      <c r="C1989" s="210" t="s">
        <v>672</v>
      </c>
      <c r="D1989" s="210" t="s">
        <v>673</v>
      </c>
      <c r="E1989" s="17" t="s">
        <v>107</v>
      </c>
      <c r="F1989" s="211">
        <v>39.716</v>
      </c>
      <c r="H1989" s="32"/>
    </row>
    <row r="1990" spans="2:8" s="1" customFormat="1" ht="16.9" customHeight="1">
      <c r="B1990" s="32"/>
      <c r="C1990" s="206" t="s">
        <v>273</v>
      </c>
      <c r="D1990" s="207" t="s">
        <v>274</v>
      </c>
      <c r="E1990" s="208" t="s">
        <v>172</v>
      </c>
      <c r="F1990" s="209">
        <v>2.2</v>
      </c>
      <c r="H1990" s="32"/>
    </row>
    <row r="1991" spans="2:8" s="1" customFormat="1" ht="16.9" customHeight="1">
      <c r="B1991" s="32"/>
      <c r="C1991" s="210" t="s">
        <v>1</v>
      </c>
      <c r="D1991" s="210" t="s">
        <v>463</v>
      </c>
      <c r="E1991" s="17" t="s">
        <v>1</v>
      </c>
      <c r="F1991" s="211">
        <v>2.2</v>
      </c>
      <c r="H1991" s="32"/>
    </row>
    <row r="1992" spans="2:8" s="1" customFormat="1" ht="16.9" customHeight="1">
      <c r="B1992" s="32"/>
      <c r="C1992" s="210" t="s">
        <v>273</v>
      </c>
      <c r="D1992" s="210" t="s">
        <v>333</v>
      </c>
      <c r="E1992" s="17" t="s">
        <v>1</v>
      </c>
      <c r="F1992" s="211">
        <v>2.2</v>
      </c>
      <c r="H1992" s="32"/>
    </row>
    <row r="1993" spans="2:8" s="1" customFormat="1" ht="16.9" customHeight="1">
      <c r="B1993" s="32"/>
      <c r="C1993" s="212" t="s">
        <v>2421</v>
      </c>
      <c r="H1993" s="32"/>
    </row>
    <row r="1994" spans="2:8" s="1" customFormat="1" ht="22.5">
      <c r="B1994" s="32"/>
      <c r="C1994" s="210" t="s">
        <v>459</v>
      </c>
      <c r="D1994" s="210" t="s">
        <v>460</v>
      </c>
      <c r="E1994" s="17" t="s">
        <v>107</v>
      </c>
      <c r="F1994" s="211">
        <v>111.506</v>
      </c>
      <c r="H1994" s="32"/>
    </row>
    <row r="1995" spans="2:8" s="1" customFormat="1" ht="16.9" customHeight="1">
      <c r="B1995" s="32"/>
      <c r="C1995" s="210" t="s">
        <v>341</v>
      </c>
      <c r="D1995" s="210" t="s">
        <v>342</v>
      </c>
      <c r="E1995" s="17" t="s">
        <v>154</v>
      </c>
      <c r="F1995" s="211">
        <v>249.5</v>
      </c>
      <c r="H1995" s="32"/>
    </row>
    <row r="1996" spans="2:8" s="1" customFormat="1" ht="16.9" customHeight="1">
      <c r="B1996" s="32"/>
      <c r="C1996" s="210" t="s">
        <v>353</v>
      </c>
      <c r="D1996" s="210" t="s">
        <v>354</v>
      </c>
      <c r="E1996" s="17" t="s">
        <v>154</v>
      </c>
      <c r="F1996" s="211">
        <v>17.14</v>
      </c>
      <c r="H1996" s="32"/>
    </row>
    <row r="1997" spans="2:8" s="1" customFormat="1" ht="16.9" customHeight="1">
      <c r="B1997" s="32"/>
      <c r="C1997" s="210" t="s">
        <v>370</v>
      </c>
      <c r="D1997" s="210" t="s">
        <v>371</v>
      </c>
      <c r="E1997" s="17" t="s">
        <v>154</v>
      </c>
      <c r="F1997" s="211">
        <v>89.5</v>
      </c>
      <c r="H1997" s="32"/>
    </row>
    <row r="1998" spans="2:8" s="1" customFormat="1" ht="16.9" customHeight="1">
      <c r="B1998" s="32"/>
      <c r="C1998" s="210" t="s">
        <v>1207</v>
      </c>
      <c r="D1998" s="210" t="s">
        <v>1208</v>
      </c>
      <c r="E1998" s="17" t="s">
        <v>154</v>
      </c>
      <c r="F1998" s="211">
        <v>55.6</v>
      </c>
      <c r="H1998" s="32"/>
    </row>
    <row r="1999" spans="2:8" s="1" customFormat="1" ht="16.9" customHeight="1">
      <c r="B1999" s="32"/>
      <c r="C1999" s="210" t="s">
        <v>1251</v>
      </c>
      <c r="D1999" s="210" t="s">
        <v>1252</v>
      </c>
      <c r="E1999" s="17" t="s">
        <v>154</v>
      </c>
      <c r="F1999" s="211">
        <v>87.6</v>
      </c>
      <c r="H1999" s="32"/>
    </row>
    <row r="2000" spans="2:8" s="1" customFormat="1" ht="16.9" customHeight="1">
      <c r="B2000" s="32"/>
      <c r="C2000" s="210" t="s">
        <v>1258</v>
      </c>
      <c r="D2000" s="210" t="s">
        <v>1259</v>
      </c>
      <c r="E2000" s="17" t="s">
        <v>107</v>
      </c>
      <c r="F2000" s="211">
        <v>288.5</v>
      </c>
      <c r="H2000" s="32"/>
    </row>
    <row r="2001" spans="2:8" s="1" customFormat="1" ht="16.9" customHeight="1">
      <c r="B2001" s="32"/>
      <c r="C2001" s="210" t="s">
        <v>893</v>
      </c>
      <c r="D2001" s="210" t="s">
        <v>894</v>
      </c>
      <c r="E2001" s="17" t="s">
        <v>172</v>
      </c>
      <c r="F2001" s="211">
        <v>402</v>
      </c>
      <c r="H2001" s="32"/>
    </row>
    <row r="2002" spans="2:8" s="1" customFormat="1" ht="16.9" customHeight="1">
      <c r="B2002" s="32"/>
      <c r="C2002" s="210" t="s">
        <v>899</v>
      </c>
      <c r="D2002" s="210" t="s">
        <v>900</v>
      </c>
      <c r="E2002" s="17" t="s">
        <v>172</v>
      </c>
      <c r="F2002" s="211">
        <v>57.6</v>
      </c>
      <c r="H2002" s="32"/>
    </row>
    <row r="2003" spans="2:8" s="1" customFormat="1" ht="16.9" customHeight="1">
      <c r="B2003" s="32"/>
      <c r="C2003" s="210" t="s">
        <v>926</v>
      </c>
      <c r="D2003" s="210" t="s">
        <v>927</v>
      </c>
      <c r="E2003" s="17" t="s">
        <v>172</v>
      </c>
      <c r="F2003" s="211">
        <v>226</v>
      </c>
      <c r="H2003" s="32"/>
    </row>
    <row r="2004" spans="2:8" s="1" customFormat="1" ht="16.9" customHeight="1">
      <c r="B2004" s="32"/>
      <c r="C2004" s="206" t="s">
        <v>1192</v>
      </c>
      <c r="D2004" s="207" t="s">
        <v>1193</v>
      </c>
      <c r="E2004" s="208" t="s">
        <v>199</v>
      </c>
      <c r="F2004" s="209">
        <v>19</v>
      </c>
      <c r="H2004" s="32"/>
    </row>
    <row r="2005" spans="2:8" s="1" customFormat="1" ht="16.9" customHeight="1">
      <c r="B2005" s="32"/>
      <c r="C2005" s="210" t="s">
        <v>1</v>
      </c>
      <c r="D2005" s="210" t="s">
        <v>1391</v>
      </c>
      <c r="E2005" s="17" t="s">
        <v>1</v>
      </c>
      <c r="F2005" s="211">
        <v>0</v>
      </c>
      <c r="H2005" s="32"/>
    </row>
    <row r="2006" spans="2:8" s="1" customFormat="1" ht="16.9" customHeight="1">
      <c r="B2006" s="32"/>
      <c r="C2006" s="210" t="s">
        <v>1167</v>
      </c>
      <c r="D2006" s="210" t="s">
        <v>458</v>
      </c>
      <c r="E2006" s="17" t="s">
        <v>1</v>
      </c>
      <c r="F2006" s="211">
        <v>16</v>
      </c>
      <c r="H2006" s="32"/>
    </row>
    <row r="2007" spans="2:8" s="1" customFormat="1" ht="16.9" customHeight="1">
      <c r="B2007" s="32"/>
      <c r="C2007" s="210" t="s">
        <v>1</v>
      </c>
      <c r="D2007" s="210" t="s">
        <v>1392</v>
      </c>
      <c r="E2007" s="17" t="s">
        <v>1</v>
      </c>
      <c r="F2007" s="211">
        <v>0</v>
      </c>
      <c r="H2007" s="32"/>
    </row>
    <row r="2008" spans="2:8" s="1" customFormat="1" ht="16.9" customHeight="1">
      <c r="B2008" s="32"/>
      <c r="C2008" s="210" t="s">
        <v>1</v>
      </c>
      <c r="D2008" s="210" t="s">
        <v>1183</v>
      </c>
      <c r="E2008" s="17" t="s">
        <v>1</v>
      </c>
      <c r="F2008" s="211">
        <v>3</v>
      </c>
      <c r="H2008" s="32"/>
    </row>
    <row r="2009" spans="2:8" s="1" customFormat="1" ht="16.9" customHeight="1">
      <c r="B2009" s="32"/>
      <c r="C2009" s="210" t="s">
        <v>1192</v>
      </c>
      <c r="D2009" s="210" t="s">
        <v>334</v>
      </c>
      <c r="E2009" s="17" t="s">
        <v>1</v>
      </c>
      <c r="F2009" s="211">
        <v>19</v>
      </c>
      <c r="H2009" s="32"/>
    </row>
    <row r="2010" spans="2:8" s="1" customFormat="1" ht="16.9" customHeight="1">
      <c r="B2010" s="32"/>
      <c r="C2010" s="212" t="s">
        <v>2421</v>
      </c>
      <c r="H2010" s="32"/>
    </row>
    <row r="2011" spans="2:8" s="1" customFormat="1" ht="16.9" customHeight="1">
      <c r="B2011" s="32"/>
      <c r="C2011" s="210" t="s">
        <v>1759</v>
      </c>
      <c r="D2011" s="210" t="s">
        <v>1760</v>
      </c>
      <c r="E2011" s="17" t="s">
        <v>506</v>
      </c>
      <c r="F2011" s="211">
        <v>19</v>
      </c>
      <c r="H2011" s="32"/>
    </row>
    <row r="2012" spans="2:8" s="1" customFormat="1" ht="16.9" customHeight="1">
      <c r="B2012" s="32"/>
      <c r="C2012" s="210" t="s">
        <v>1749</v>
      </c>
      <c r="D2012" s="210" t="s">
        <v>1750</v>
      </c>
      <c r="E2012" s="17" t="s">
        <v>506</v>
      </c>
      <c r="F2012" s="211">
        <v>6</v>
      </c>
      <c r="H2012" s="32"/>
    </row>
    <row r="2013" spans="2:8" s="1" customFormat="1" ht="16.9" customHeight="1">
      <c r="B2013" s="32"/>
      <c r="C2013" s="206" t="s">
        <v>1316</v>
      </c>
      <c r="D2013" s="207" t="s">
        <v>2473</v>
      </c>
      <c r="E2013" s="208" t="s">
        <v>172</v>
      </c>
      <c r="F2013" s="209">
        <v>267.51</v>
      </c>
      <c r="H2013" s="32"/>
    </row>
    <row r="2014" spans="2:8" s="1" customFormat="1" ht="16.9" customHeight="1">
      <c r="B2014" s="32"/>
      <c r="C2014" s="210" t="s">
        <v>1</v>
      </c>
      <c r="D2014" s="210" t="s">
        <v>1315</v>
      </c>
      <c r="E2014" s="17" t="s">
        <v>1</v>
      </c>
      <c r="F2014" s="211">
        <v>0</v>
      </c>
      <c r="H2014" s="32"/>
    </row>
    <row r="2015" spans="2:8" s="1" customFormat="1" ht="16.9" customHeight="1">
      <c r="B2015" s="32"/>
      <c r="C2015" s="210" t="s">
        <v>1</v>
      </c>
      <c r="D2015" s="210" t="s">
        <v>1133</v>
      </c>
      <c r="E2015" s="17" t="s">
        <v>1</v>
      </c>
      <c r="F2015" s="211">
        <v>267.51</v>
      </c>
      <c r="H2015" s="32"/>
    </row>
    <row r="2016" spans="2:8" s="1" customFormat="1" ht="16.9" customHeight="1">
      <c r="B2016" s="32"/>
      <c r="C2016" s="210" t="s">
        <v>1316</v>
      </c>
      <c r="D2016" s="210" t="s">
        <v>334</v>
      </c>
      <c r="E2016" s="17" t="s">
        <v>1</v>
      </c>
      <c r="F2016" s="211">
        <v>267.51</v>
      </c>
      <c r="H2016" s="32"/>
    </row>
    <row r="2017" spans="2:8" s="1" customFormat="1" ht="16.9" customHeight="1">
      <c r="B2017" s="32"/>
      <c r="C2017" s="206" t="s">
        <v>1320</v>
      </c>
      <c r="D2017" s="207" t="s">
        <v>2474</v>
      </c>
      <c r="E2017" s="208" t="s">
        <v>172</v>
      </c>
      <c r="F2017" s="209">
        <v>2236.94</v>
      </c>
      <c r="H2017" s="32"/>
    </row>
    <row r="2018" spans="2:8" s="1" customFormat="1" ht="16.9" customHeight="1">
      <c r="B2018" s="32"/>
      <c r="C2018" s="210" t="s">
        <v>1</v>
      </c>
      <c r="D2018" s="210" t="s">
        <v>1204</v>
      </c>
      <c r="E2018" s="17" t="s">
        <v>1</v>
      </c>
      <c r="F2018" s="211">
        <v>0</v>
      </c>
      <c r="H2018" s="32"/>
    </row>
    <row r="2019" spans="2:8" s="1" customFormat="1" ht="16.9" customHeight="1">
      <c r="B2019" s="32"/>
      <c r="C2019" s="210" t="s">
        <v>1</v>
      </c>
      <c r="D2019" s="210" t="s">
        <v>1124</v>
      </c>
      <c r="E2019" s="17" t="s">
        <v>1</v>
      </c>
      <c r="F2019" s="211">
        <v>2236.94</v>
      </c>
      <c r="H2019" s="32"/>
    </row>
    <row r="2020" spans="2:8" s="1" customFormat="1" ht="16.9" customHeight="1">
      <c r="B2020" s="32"/>
      <c r="C2020" s="210" t="s">
        <v>1320</v>
      </c>
      <c r="D2020" s="210" t="s">
        <v>334</v>
      </c>
      <c r="E2020" s="17" t="s">
        <v>1</v>
      </c>
      <c r="F2020" s="211">
        <v>2236.94</v>
      </c>
      <c r="H2020" s="32"/>
    </row>
    <row r="2021" spans="2:8" s="1" customFormat="1" ht="26.45" customHeight="1">
      <c r="B2021" s="32"/>
      <c r="C2021" s="205" t="s">
        <v>2475</v>
      </c>
      <c r="D2021" s="205" t="s">
        <v>97</v>
      </c>
      <c r="H2021" s="32"/>
    </row>
    <row r="2022" spans="2:8" s="1" customFormat="1" ht="16.9" customHeight="1">
      <c r="B2022" s="32"/>
      <c r="C2022" s="206" t="s">
        <v>1842</v>
      </c>
      <c r="D2022" s="207" t="s">
        <v>1843</v>
      </c>
      <c r="E2022" s="208" t="s">
        <v>107</v>
      </c>
      <c r="F2022" s="209">
        <v>75.2</v>
      </c>
      <c r="H2022" s="32"/>
    </row>
    <row r="2023" spans="2:8" s="1" customFormat="1" ht="16.9" customHeight="1">
      <c r="B2023" s="32"/>
      <c r="C2023" s="210" t="s">
        <v>1</v>
      </c>
      <c r="D2023" s="210" t="s">
        <v>1</v>
      </c>
      <c r="E2023" s="17" t="s">
        <v>1</v>
      </c>
      <c r="F2023" s="211">
        <v>0</v>
      </c>
      <c r="H2023" s="32"/>
    </row>
    <row r="2024" spans="2:8" s="1" customFormat="1" ht="16.9" customHeight="1">
      <c r="B2024" s="32"/>
      <c r="C2024" s="210" t="s">
        <v>1</v>
      </c>
      <c r="D2024" s="210" t="s">
        <v>583</v>
      </c>
      <c r="E2024" s="17" t="s">
        <v>1</v>
      </c>
      <c r="F2024" s="211">
        <v>0</v>
      </c>
      <c r="H2024" s="32"/>
    </row>
    <row r="2025" spans="2:8" s="1" customFormat="1" ht="16.9" customHeight="1">
      <c r="B2025" s="32"/>
      <c r="C2025" s="210" t="s">
        <v>1</v>
      </c>
      <c r="D2025" s="210" t="s">
        <v>1945</v>
      </c>
      <c r="E2025" s="17" t="s">
        <v>1</v>
      </c>
      <c r="F2025" s="211">
        <v>76.8</v>
      </c>
      <c r="H2025" s="32"/>
    </row>
    <row r="2026" spans="2:8" s="1" customFormat="1" ht="16.9" customHeight="1">
      <c r="B2026" s="32"/>
      <c r="C2026" s="210" t="s">
        <v>1</v>
      </c>
      <c r="D2026" s="210" t="s">
        <v>481</v>
      </c>
      <c r="E2026" s="17" t="s">
        <v>1</v>
      </c>
      <c r="F2026" s="211">
        <v>0</v>
      </c>
      <c r="H2026" s="32"/>
    </row>
    <row r="2027" spans="2:8" s="1" customFormat="1" ht="16.9" customHeight="1">
      <c r="B2027" s="32"/>
      <c r="C2027" s="210" t="s">
        <v>1</v>
      </c>
      <c r="D2027" s="210" t="s">
        <v>1946</v>
      </c>
      <c r="E2027" s="17" t="s">
        <v>1</v>
      </c>
      <c r="F2027" s="211">
        <v>-1.6</v>
      </c>
      <c r="H2027" s="32"/>
    </row>
    <row r="2028" spans="2:8" s="1" customFormat="1" ht="16.9" customHeight="1">
      <c r="B2028" s="32"/>
      <c r="C2028" s="210" t="s">
        <v>1842</v>
      </c>
      <c r="D2028" s="210" t="s">
        <v>334</v>
      </c>
      <c r="E2028" s="17" t="s">
        <v>1</v>
      </c>
      <c r="F2028" s="211">
        <v>75.2</v>
      </c>
      <c r="H2028" s="32"/>
    </row>
    <row r="2029" spans="2:8" s="1" customFormat="1" ht="16.9" customHeight="1">
      <c r="B2029" s="32"/>
      <c r="C2029" s="212" t="s">
        <v>2421</v>
      </c>
      <c r="H2029" s="32"/>
    </row>
    <row r="2030" spans="2:8" s="1" customFormat="1" ht="22.5">
      <c r="B2030" s="32"/>
      <c r="C2030" s="210" t="s">
        <v>1938</v>
      </c>
      <c r="D2030" s="210" t="s">
        <v>1939</v>
      </c>
      <c r="E2030" s="17" t="s">
        <v>107</v>
      </c>
      <c r="F2030" s="211">
        <v>14.288</v>
      </c>
      <c r="H2030" s="32"/>
    </row>
    <row r="2031" spans="2:8" s="1" customFormat="1" ht="16.9" customHeight="1">
      <c r="B2031" s="32"/>
      <c r="C2031" s="210" t="s">
        <v>453</v>
      </c>
      <c r="D2031" s="210" t="s">
        <v>454</v>
      </c>
      <c r="E2031" s="17" t="s">
        <v>107</v>
      </c>
      <c r="F2031" s="211">
        <v>37.6</v>
      </c>
      <c r="H2031" s="32"/>
    </row>
    <row r="2032" spans="2:8" s="1" customFormat="1" ht="22.5">
      <c r="B2032" s="32"/>
      <c r="C2032" s="210" t="s">
        <v>1949</v>
      </c>
      <c r="D2032" s="210" t="s">
        <v>1950</v>
      </c>
      <c r="E2032" s="17" t="s">
        <v>107</v>
      </c>
      <c r="F2032" s="211">
        <v>15.792</v>
      </c>
      <c r="H2032" s="32"/>
    </row>
    <row r="2033" spans="2:8" s="1" customFormat="1" ht="22.5">
      <c r="B2033" s="32"/>
      <c r="C2033" s="210" t="s">
        <v>1954</v>
      </c>
      <c r="D2033" s="210" t="s">
        <v>1955</v>
      </c>
      <c r="E2033" s="17" t="s">
        <v>107</v>
      </c>
      <c r="F2033" s="211">
        <v>22.56</v>
      </c>
      <c r="H2033" s="32"/>
    </row>
    <row r="2034" spans="2:8" s="1" customFormat="1" ht="22.5">
      <c r="B2034" s="32"/>
      <c r="C2034" s="210" t="s">
        <v>1959</v>
      </c>
      <c r="D2034" s="210" t="s">
        <v>1960</v>
      </c>
      <c r="E2034" s="17" t="s">
        <v>107</v>
      </c>
      <c r="F2034" s="211">
        <v>22.56</v>
      </c>
      <c r="H2034" s="32"/>
    </row>
    <row r="2035" spans="2:8" s="1" customFormat="1" ht="16.9" customHeight="1">
      <c r="B2035" s="32"/>
      <c r="C2035" s="210" t="s">
        <v>540</v>
      </c>
      <c r="D2035" s="210" t="s">
        <v>541</v>
      </c>
      <c r="E2035" s="17" t="s">
        <v>107</v>
      </c>
      <c r="F2035" s="211">
        <v>75.2</v>
      </c>
      <c r="H2035" s="32"/>
    </row>
    <row r="2036" spans="2:8" s="1" customFormat="1" ht="16.9" customHeight="1">
      <c r="B2036" s="32"/>
      <c r="C2036" s="210" t="s">
        <v>580</v>
      </c>
      <c r="D2036" s="210" t="s">
        <v>581</v>
      </c>
      <c r="E2036" s="17" t="s">
        <v>107</v>
      </c>
      <c r="F2036" s="211">
        <v>36.753</v>
      </c>
      <c r="H2036" s="32"/>
    </row>
    <row r="2037" spans="2:8" s="1" customFormat="1" ht="16.9" customHeight="1">
      <c r="B2037" s="32"/>
      <c r="C2037" s="206" t="s">
        <v>1845</v>
      </c>
      <c r="D2037" s="207" t="s">
        <v>1006</v>
      </c>
      <c r="E2037" s="208" t="s">
        <v>107</v>
      </c>
      <c r="F2037" s="209">
        <v>14.288</v>
      </c>
      <c r="H2037" s="32"/>
    </row>
    <row r="2038" spans="2:8" s="1" customFormat="1" ht="16.9" customHeight="1">
      <c r="B2038" s="32"/>
      <c r="C2038" s="210" t="s">
        <v>1</v>
      </c>
      <c r="D2038" s="210" t="s">
        <v>1</v>
      </c>
      <c r="E2038" s="17" t="s">
        <v>1</v>
      </c>
      <c r="F2038" s="211">
        <v>0</v>
      </c>
      <c r="H2038" s="32"/>
    </row>
    <row r="2039" spans="2:8" s="1" customFormat="1" ht="16.9" customHeight="1">
      <c r="B2039" s="32"/>
      <c r="C2039" s="210" t="s">
        <v>1</v>
      </c>
      <c r="D2039" s="210" t="s">
        <v>1947</v>
      </c>
      <c r="E2039" s="17" t="s">
        <v>1</v>
      </c>
      <c r="F2039" s="211">
        <v>0</v>
      </c>
      <c r="H2039" s="32"/>
    </row>
    <row r="2040" spans="2:8" s="1" customFormat="1" ht="16.9" customHeight="1">
      <c r="B2040" s="32"/>
      <c r="C2040" s="210" t="s">
        <v>1</v>
      </c>
      <c r="D2040" s="210" t="s">
        <v>1948</v>
      </c>
      <c r="E2040" s="17" t="s">
        <v>1</v>
      </c>
      <c r="F2040" s="211">
        <v>14.288</v>
      </c>
      <c r="H2040" s="32"/>
    </row>
    <row r="2041" spans="2:8" s="1" customFormat="1" ht="16.9" customHeight="1">
      <c r="B2041" s="32"/>
      <c r="C2041" s="210" t="s">
        <v>1845</v>
      </c>
      <c r="D2041" s="210" t="s">
        <v>333</v>
      </c>
      <c r="E2041" s="17" t="s">
        <v>1</v>
      </c>
      <c r="F2041" s="211">
        <v>14.288</v>
      </c>
      <c r="H2041" s="32"/>
    </row>
    <row r="2042" spans="2:8" s="1" customFormat="1" ht="16.9" customHeight="1">
      <c r="B2042" s="32"/>
      <c r="C2042" s="212" t="s">
        <v>2421</v>
      </c>
      <c r="H2042" s="32"/>
    </row>
    <row r="2043" spans="2:8" s="1" customFormat="1" ht="22.5">
      <c r="B2043" s="32"/>
      <c r="C2043" s="210" t="s">
        <v>1938</v>
      </c>
      <c r="D2043" s="210" t="s">
        <v>1939</v>
      </c>
      <c r="E2043" s="17" t="s">
        <v>107</v>
      </c>
      <c r="F2043" s="211">
        <v>14.288</v>
      </c>
      <c r="H2043" s="32"/>
    </row>
    <row r="2044" spans="2:8" s="1" customFormat="1" ht="16.9" customHeight="1">
      <c r="B2044" s="32"/>
      <c r="C2044" s="210" t="s">
        <v>1979</v>
      </c>
      <c r="D2044" s="210" t="s">
        <v>1980</v>
      </c>
      <c r="E2044" s="17" t="s">
        <v>107</v>
      </c>
      <c r="F2044" s="211">
        <v>14.288</v>
      </c>
      <c r="H2044" s="32"/>
    </row>
    <row r="2045" spans="2:8" s="1" customFormat="1" ht="22.5">
      <c r="B2045" s="32"/>
      <c r="C2045" s="210" t="s">
        <v>524</v>
      </c>
      <c r="D2045" s="210" t="s">
        <v>525</v>
      </c>
      <c r="E2045" s="17" t="s">
        <v>107</v>
      </c>
      <c r="F2045" s="211">
        <v>38.665</v>
      </c>
      <c r="H2045" s="32"/>
    </row>
    <row r="2046" spans="2:8" s="1" customFormat="1" ht="22.5">
      <c r="B2046" s="32"/>
      <c r="C2046" s="210" t="s">
        <v>611</v>
      </c>
      <c r="D2046" s="210" t="s">
        <v>612</v>
      </c>
      <c r="E2046" s="17" t="s">
        <v>107</v>
      </c>
      <c r="F2046" s="211">
        <v>1.911</v>
      </c>
      <c r="H2046" s="32"/>
    </row>
    <row r="2047" spans="2:8" s="1" customFormat="1" ht="16.9" customHeight="1">
      <c r="B2047" s="32"/>
      <c r="C2047" s="206" t="s">
        <v>1847</v>
      </c>
      <c r="D2047" s="207" t="s">
        <v>1010</v>
      </c>
      <c r="E2047" s="208" t="s">
        <v>107</v>
      </c>
      <c r="F2047" s="209">
        <v>15.792</v>
      </c>
      <c r="H2047" s="32"/>
    </row>
    <row r="2048" spans="2:8" s="1" customFormat="1" ht="16.9" customHeight="1">
      <c r="B2048" s="32"/>
      <c r="C2048" s="210" t="s">
        <v>1</v>
      </c>
      <c r="D2048" s="210" t="s">
        <v>1952</v>
      </c>
      <c r="E2048" s="17" t="s">
        <v>1</v>
      </c>
      <c r="F2048" s="211">
        <v>0</v>
      </c>
      <c r="H2048" s="32"/>
    </row>
    <row r="2049" spans="2:8" s="1" customFormat="1" ht="16.9" customHeight="1">
      <c r="B2049" s="32"/>
      <c r="C2049" s="210" t="s">
        <v>1</v>
      </c>
      <c r="D2049" s="210" t="s">
        <v>1953</v>
      </c>
      <c r="E2049" s="17" t="s">
        <v>1</v>
      </c>
      <c r="F2049" s="211">
        <v>15.792</v>
      </c>
      <c r="H2049" s="32"/>
    </row>
    <row r="2050" spans="2:8" s="1" customFormat="1" ht="16.9" customHeight="1">
      <c r="B2050" s="32"/>
      <c r="C2050" s="210" t="s">
        <v>1847</v>
      </c>
      <c r="D2050" s="210" t="s">
        <v>334</v>
      </c>
      <c r="E2050" s="17" t="s">
        <v>1</v>
      </c>
      <c r="F2050" s="211">
        <v>15.792</v>
      </c>
      <c r="H2050" s="32"/>
    </row>
    <row r="2051" spans="2:8" s="1" customFormat="1" ht="16.9" customHeight="1">
      <c r="B2051" s="32"/>
      <c r="C2051" s="212" t="s">
        <v>2421</v>
      </c>
      <c r="H2051" s="32"/>
    </row>
    <row r="2052" spans="2:8" s="1" customFormat="1" ht="22.5">
      <c r="B2052" s="32"/>
      <c r="C2052" s="210" t="s">
        <v>1949</v>
      </c>
      <c r="D2052" s="210" t="s">
        <v>1950</v>
      </c>
      <c r="E2052" s="17" t="s">
        <v>107</v>
      </c>
      <c r="F2052" s="211">
        <v>15.792</v>
      </c>
      <c r="H2052" s="32"/>
    </row>
    <row r="2053" spans="2:8" s="1" customFormat="1" ht="16.9" customHeight="1">
      <c r="B2053" s="32"/>
      <c r="C2053" s="210" t="s">
        <v>1984</v>
      </c>
      <c r="D2053" s="210" t="s">
        <v>1985</v>
      </c>
      <c r="E2053" s="17" t="s">
        <v>107</v>
      </c>
      <c r="F2053" s="211">
        <v>38.352</v>
      </c>
      <c r="H2053" s="32"/>
    </row>
    <row r="2054" spans="2:8" s="1" customFormat="1" ht="22.5">
      <c r="B2054" s="32"/>
      <c r="C2054" s="210" t="s">
        <v>531</v>
      </c>
      <c r="D2054" s="210" t="s">
        <v>532</v>
      </c>
      <c r="E2054" s="17" t="s">
        <v>107</v>
      </c>
      <c r="F2054" s="211">
        <v>62.729</v>
      </c>
      <c r="H2054" s="32"/>
    </row>
    <row r="2055" spans="2:8" s="1" customFormat="1" ht="22.5">
      <c r="B2055" s="32"/>
      <c r="C2055" s="210" t="s">
        <v>623</v>
      </c>
      <c r="D2055" s="210" t="s">
        <v>624</v>
      </c>
      <c r="E2055" s="17" t="s">
        <v>107</v>
      </c>
      <c r="F2055" s="211">
        <v>19.975</v>
      </c>
      <c r="H2055" s="32"/>
    </row>
    <row r="2056" spans="2:8" s="1" customFormat="1" ht="16.9" customHeight="1">
      <c r="B2056" s="32"/>
      <c r="C2056" s="206" t="s">
        <v>1849</v>
      </c>
      <c r="D2056" s="207" t="s">
        <v>1850</v>
      </c>
      <c r="E2056" s="208" t="s">
        <v>107</v>
      </c>
      <c r="F2056" s="209">
        <v>22.56</v>
      </c>
      <c r="H2056" s="32"/>
    </row>
    <row r="2057" spans="2:8" s="1" customFormat="1" ht="16.9" customHeight="1">
      <c r="B2057" s="32"/>
      <c r="C2057" s="210" t="s">
        <v>1</v>
      </c>
      <c r="D2057" s="210" t="s">
        <v>1957</v>
      </c>
      <c r="E2057" s="17" t="s">
        <v>1</v>
      </c>
      <c r="F2057" s="211">
        <v>0</v>
      </c>
      <c r="H2057" s="32"/>
    </row>
    <row r="2058" spans="2:8" s="1" customFormat="1" ht="16.9" customHeight="1">
      <c r="B2058" s="32"/>
      <c r="C2058" s="210" t="s">
        <v>1</v>
      </c>
      <c r="D2058" s="210" t="s">
        <v>1958</v>
      </c>
      <c r="E2058" s="17" t="s">
        <v>1</v>
      </c>
      <c r="F2058" s="211">
        <v>22.56</v>
      </c>
      <c r="H2058" s="32"/>
    </row>
    <row r="2059" spans="2:8" s="1" customFormat="1" ht="16.9" customHeight="1">
      <c r="B2059" s="32"/>
      <c r="C2059" s="210" t="s">
        <v>1849</v>
      </c>
      <c r="D2059" s="210" t="s">
        <v>334</v>
      </c>
      <c r="E2059" s="17" t="s">
        <v>1</v>
      </c>
      <c r="F2059" s="211">
        <v>22.56</v>
      </c>
      <c r="H2059" s="32"/>
    </row>
    <row r="2060" spans="2:8" s="1" customFormat="1" ht="16.9" customHeight="1">
      <c r="B2060" s="32"/>
      <c r="C2060" s="212" t="s">
        <v>2421</v>
      </c>
      <c r="H2060" s="32"/>
    </row>
    <row r="2061" spans="2:8" s="1" customFormat="1" ht="22.5">
      <c r="B2061" s="32"/>
      <c r="C2061" s="210" t="s">
        <v>1954</v>
      </c>
      <c r="D2061" s="210" t="s">
        <v>1955</v>
      </c>
      <c r="E2061" s="17" t="s">
        <v>107</v>
      </c>
      <c r="F2061" s="211">
        <v>22.56</v>
      </c>
      <c r="H2061" s="32"/>
    </row>
    <row r="2062" spans="2:8" s="1" customFormat="1" ht="16.9" customHeight="1">
      <c r="B2062" s="32"/>
      <c r="C2062" s="210" t="s">
        <v>1984</v>
      </c>
      <c r="D2062" s="210" t="s">
        <v>1985</v>
      </c>
      <c r="E2062" s="17" t="s">
        <v>107</v>
      </c>
      <c r="F2062" s="211">
        <v>38.352</v>
      </c>
      <c r="H2062" s="32"/>
    </row>
    <row r="2063" spans="2:8" s="1" customFormat="1" ht="22.5">
      <c r="B2063" s="32"/>
      <c r="C2063" s="210" t="s">
        <v>531</v>
      </c>
      <c r="D2063" s="210" t="s">
        <v>532</v>
      </c>
      <c r="E2063" s="17" t="s">
        <v>107</v>
      </c>
      <c r="F2063" s="211">
        <v>62.729</v>
      </c>
      <c r="H2063" s="32"/>
    </row>
    <row r="2064" spans="2:8" s="1" customFormat="1" ht="22.5">
      <c r="B2064" s="32"/>
      <c r="C2064" s="210" t="s">
        <v>623</v>
      </c>
      <c r="D2064" s="210" t="s">
        <v>624</v>
      </c>
      <c r="E2064" s="17" t="s">
        <v>107</v>
      </c>
      <c r="F2064" s="211">
        <v>19.975</v>
      </c>
      <c r="H2064" s="32"/>
    </row>
    <row r="2065" spans="2:8" s="1" customFormat="1" ht="16.9" customHeight="1">
      <c r="B2065" s="32"/>
      <c r="C2065" s="206" t="s">
        <v>1852</v>
      </c>
      <c r="D2065" s="207" t="s">
        <v>1853</v>
      </c>
      <c r="E2065" s="208" t="s">
        <v>107</v>
      </c>
      <c r="F2065" s="209">
        <v>22.56</v>
      </c>
      <c r="H2065" s="32"/>
    </row>
    <row r="2066" spans="2:8" s="1" customFormat="1" ht="16.9" customHeight="1">
      <c r="B2066" s="32"/>
      <c r="C2066" s="210" t="s">
        <v>1</v>
      </c>
      <c r="D2066" s="210" t="s">
        <v>1957</v>
      </c>
      <c r="E2066" s="17" t="s">
        <v>1</v>
      </c>
      <c r="F2066" s="211">
        <v>0</v>
      </c>
      <c r="H2066" s="32"/>
    </row>
    <row r="2067" spans="2:8" s="1" customFormat="1" ht="16.9" customHeight="1">
      <c r="B2067" s="32"/>
      <c r="C2067" s="210" t="s">
        <v>1</v>
      </c>
      <c r="D2067" s="210" t="s">
        <v>1958</v>
      </c>
      <c r="E2067" s="17" t="s">
        <v>1</v>
      </c>
      <c r="F2067" s="211">
        <v>22.56</v>
      </c>
      <c r="H2067" s="32"/>
    </row>
    <row r="2068" spans="2:8" s="1" customFormat="1" ht="16.9" customHeight="1">
      <c r="B2068" s="32"/>
      <c r="C2068" s="210" t="s">
        <v>1852</v>
      </c>
      <c r="D2068" s="210" t="s">
        <v>334</v>
      </c>
      <c r="E2068" s="17" t="s">
        <v>1</v>
      </c>
      <c r="F2068" s="211">
        <v>22.56</v>
      </c>
      <c r="H2068" s="32"/>
    </row>
    <row r="2069" spans="2:8" s="1" customFormat="1" ht="16.9" customHeight="1">
      <c r="B2069" s="32"/>
      <c r="C2069" s="212" t="s">
        <v>2421</v>
      </c>
      <c r="H2069" s="32"/>
    </row>
    <row r="2070" spans="2:8" s="1" customFormat="1" ht="22.5">
      <c r="B2070" s="32"/>
      <c r="C2070" s="210" t="s">
        <v>1959</v>
      </c>
      <c r="D2070" s="210" t="s">
        <v>1960</v>
      </c>
      <c r="E2070" s="17" t="s">
        <v>107</v>
      </c>
      <c r="F2070" s="211">
        <v>22.56</v>
      </c>
      <c r="H2070" s="32"/>
    </row>
    <row r="2071" spans="2:8" s="1" customFormat="1" ht="16.9" customHeight="1">
      <c r="B2071" s="32"/>
      <c r="C2071" s="210" t="s">
        <v>1988</v>
      </c>
      <c r="D2071" s="210" t="s">
        <v>1989</v>
      </c>
      <c r="E2071" s="17" t="s">
        <v>107</v>
      </c>
      <c r="F2071" s="211">
        <v>22.56</v>
      </c>
      <c r="H2071" s="32"/>
    </row>
    <row r="2072" spans="2:8" s="1" customFormat="1" ht="22.5">
      <c r="B2072" s="32"/>
      <c r="C2072" s="210" t="s">
        <v>536</v>
      </c>
      <c r="D2072" s="210" t="s">
        <v>537</v>
      </c>
      <c r="E2072" s="17" t="s">
        <v>107</v>
      </c>
      <c r="F2072" s="211">
        <v>22.56</v>
      </c>
      <c r="H2072" s="32"/>
    </row>
    <row r="2073" spans="2:8" s="1" customFormat="1" ht="22.5">
      <c r="B2073" s="32"/>
      <c r="C2073" s="210" t="s">
        <v>631</v>
      </c>
      <c r="D2073" s="210" t="s">
        <v>632</v>
      </c>
      <c r="E2073" s="17" t="s">
        <v>107</v>
      </c>
      <c r="F2073" s="211">
        <v>22.56</v>
      </c>
      <c r="H2073" s="32"/>
    </row>
    <row r="2074" spans="2:8" s="1" customFormat="1" ht="16.9" customHeight="1">
      <c r="B2074" s="32"/>
      <c r="C2074" s="206" t="s">
        <v>125</v>
      </c>
      <c r="D2074" s="207" t="s">
        <v>1854</v>
      </c>
      <c r="E2074" s="208" t="s">
        <v>107</v>
      </c>
      <c r="F2074" s="209">
        <v>1.6</v>
      </c>
      <c r="H2074" s="32"/>
    </row>
    <row r="2075" spans="2:8" s="1" customFormat="1" ht="16.9" customHeight="1">
      <c r="B2075" s="32"/>
      <c r="C2075" s="210" t="s">
        <v>1</v>
      </c>
      <c r="D2075" s="210" t="s">
        <v>2029</v>
      </c>
      <c r="E2075" s="17" t="s">
        <v>1</v>
      </c>
      <c r="F2075" s="211">
        <v>1.6</v>
      </c>
      <c r="H2075" s="32"/>
    </row>
    <row r="2076" spans="2:8" s="1" customFormat="1" ht="16.9" customHeight="1">
      <c r="B2076" s="32"/>
      <c r="C2076" s="210" t="s">
        <v>125</v>
      </c>
      <c r="D2076" s="210" t="s">
        <v>334</v>
      </c>
      <c r="E2076" s="17" t="s">
        <v>1</v>
      </c>
      <c r="F2076" s="211">
        <v>1.6</v>
      </c>
      <c r="H2076" s="32"/>
    </row>
    <row r="2077" spans="2:8" s="1" customFormat="1" ht="16.9" customHeight="1">
      <c r="B2077" s="32"/>
      <c r="C2077" s="212" t="s">
        <v>2421</v>
      </c>
      <c r="H2077" s="32"/>
    </row>
    <row r="2078" spans="2:8" s="1" customFormat="1" ht="16.9" customHeight="1">
      <c r="B2078" s="32"/>
      <c r="C2078" s="210" t="s">
        <v>2026</v>
      </c>
      <c r="D2078" s="210" t="s">
        <v>2027</v>
      </c>
      <c r="E2078" s="17" t="s">
        <v>107</v>
      </c>
      <c r="F2078" s="211">
        <v>1.6</v>
      </c>
      <c r="H2078" s="32"/>
    </row>
    <row r="2079" spans="2:8" s="1" customFormat="1" ht="16.9" customHeight="1">
      <c r="B2079" s="32"/>
      <c r="C2079" s="210" t="s">
        <v>580</v>
      </c>
      <c r="D2079" s="210" t="s">
        <v>581</v>
      </c>
      <c r="E2079" s="17" t="s">
        <v>107</v>
      </c>
      <c r="F2079" s="211">
        <v>36.753</v>
      </c>
      <c r="H2079" s="32"/>
    </row>
    <row r="2080" spans="2:8" s="1" customFormat="1" ht="16.9" customHeight="1">
      <c r="B2080" s="32"/>
      <c r="C2080" s="206" t="s">
        <v>132</v>
      </c>
      <c r="D2080" s="207" t="s">
        <v>133</v>
      </c>
      <c r="E2080" s="208" t="s">
        <v>107</v>
      </c>
      <c r="F2080" s="209">
        <v>36.753</v>
      </c>
      <c r="H2080" s="32"/>
    </row>
    <row r="2081" spans="2:8" s="1" customFormat="1" ht="16.9" customHeight="1">
      <c r="B2081" s="32"/>
      <c r="C2081" s="210" t="s">
        <v>1</v>
      </c>
      <c r="D2081" s="210" t="s">
        <v>583</v>
      </c>
      <c r="E2081" s="17" t="s">
        <v>1</v>
      </c>
      <c r="F2081" s="211">
        <v>0</v>
      </c>
      <c r="H2081" s="32"/>
    </row>
    <row r="2082" spans="2:8" s="1" customFormat="1" ht="16.9" customHeight="1">
      <c r="B2082" s="32"/>
      <c r="C2082" s="210" t="s">
        <v>1</v>
      </c>
      <c r="D2082" s="210" t="s">
        <v>1842</v>
      </c>
      <c r="E2082" s="17" t="s">
        <v>1</v>
      </c>
      <c r="F2082" s="211">
        <v>75.2</v>
      </c>
      <c r="H2082" s="32"/>
    </row>
    <row r="2083" spans="2:8" s="1" customFormat="1" ht="16.9" customHeight="1">
      <c r="B2083" s="32"/>
      <c r="C2083" s="210" t="s">
        <v>1</v>
      </c>
      <c r="D2083" s="210" t="s">
        <v>2002</v>
      </c>
      <c r="E2083" s="17" t="s">
        <v>1</v>
      </c>
      <c r="F2083" s="211">
        <v>0</v>
      </c>
      <c r="H2083" s="32"/>
    </row>
    <row r="2084" spans="2:8" s="1" customFormat="1" ht="16.9" customHeight="1">
      <c r="B2084" s="32"/>
      <c r="C2084" s="210" t="s">
        <v>1</v>
      </c>
      <c r="D2084" s="210" t="s">
        <v>2003</v>
      </c>
      <c r="E2084" s="17" t="s">
        <v>1</v>
      </c>
      <c r="F2084" s="211">
        <v>-1.6</v>
      </c>
      <c r="H2084" s="32"/>
    </row>
    <row r="2085" spans="2:8" s="1" customFormat="1" ht="16.9" customHeight="1">
      <c r="B2085" s="32"/>
      <c r="C2085" s="210" t="s">
        <v>1</v>
      </c>
      <c r="D2085" s="210" t="s">
        <v>2004</v>
      </c>
      <c r="E2085" s="17" t="s">
        <v>1</v>
      </c>
      <c r="F2085" s="211">
        <v>0</v>
      </c>
      <c r="H2085" s="32"/>
    </row>
    <row r="2086" spans="2:8" s="1" customFormat="1" ht="16.9" customHeight="1">
      <c r="B2086" s="32"/>
      <c r="C2086" s="210" t="s">
        <v>1</v>
      </c>
      <c r="D2086" s="210" t="s">
        <v>589</v>
      </c>
      <c r="E2086" s="17" t="s">
        <v>1</v>
      </c>
      <c r="F2086" s="211">
        <v>-1.444</v>
      </c>
      <c r="H2086" s="32"/>
    </row>
    <row r="2087" spans="2:8" s="1" customFormat="1" ht="16.9" customHeight="1">
      <c r="B2087" s="32"/>
      <c r="C2087" s="210" t="s">
        <v>1</v>
      </c>
      <c r="D2087" s="210" t="s">
        <v>2005</v>
      </c>
      <c r="E2087" s="17" t="s">
        <v>1</v>
      </c>
      <c r="F2087" s="211">
        <v>0</v>
      </c>
      <c r="H2087" s="32"/>
    </row>
    <row r="2088" spans="2:8" s="1" customFormat="1" ht="16.9" customHeight="1">
      <c r="B2088" s="32"/>
      <c r="C2088" s="210" t="s">
        <v>1</v>
      </c>
      <c r="D2088" s="210" t="s">
        <v>2006</v>
      </c>
      <c r="E2088" s="17" t="s">
        <v>1</v>
      </c>
      <c r="F2088" s="211">
        <v>-28.325</v>
      </c>
      <c r="H2088" s="32"/>
    </row>
    <row r="2089" spans="2:8" s="1" customFormat="1" ht="16.9" customHeight="1">
      <c r="B2089" s="32"/>
      <c r="C2089" s="210" t="s">
        <v>1</v>
      </c>
      <c r="D2089" s="210" t="s">
        <v>2007</v>
      </c>
      <c r="E2089" s="17" t="s">
        <v>1</v>
      </c>
      <c r="F2089" s="211">
        <v>0</v>
      </c>
      <c r="H2089" s="32"/>
    </row>
    <row r="2090" spans="2:8" s="1" customFormat="1" ht="16.9" customHeight="1">
      <c r="B2090" s="32"/>
      <c r="C2090" s="210" t="s">
        <v>1</v>
      </c>
      <c r="D2090" s="210" t="s">
        <v>2008</v>
      </c>
      <c r="E2090" s="17" t="s">
        <v>1</v>
      </c>
      <c r="F2090" s="211">
        <v>-3.542</v>
      </c>
      <c r="H2090" s="32"/>
    </row>
    <row r="2091" spans="2:8" s="1" customFormat="1" ht="16.9" customHeight="1">
      <c r="B2091" s="32"/>
      <c r="C2091" s="210" t="s">
        <v>1</v>
      </c>
      <c r="D2091" s="210" t="s">
        <v>597</v>
      </c>
      <c r="E2091" s="17" t="s">
        <v>1</v>
      </c>
      <c r="F2091" s="211">
        <v>0</v>
      </c>
      <c r="H2091" s="32"/>
    </row>
    <row r="2092" spans="2:8" s="1" customFormat="1" ht="16.9" customHeight="1">
      <c r="B2092" s="32"/>
      <c r="C2092" s="210" t="s">
        <v>1</v>
      </c>
      <c r="D2092" s="210" t="s">
        <v>2009</v>
      </c>
      <c r="E2092" s="17" t="s">
        <v>1</v>
      </c>
      <c r="F2092" s="211">
        <v>-3.536</v>
      </c>
      <c r="H2092" s="32"/>
    </row>
    <row r="2093" spans="2:8" s="1" customFormat="1" ht="16.9" customHeight="1">
      <c r="B2093" s="32"/>
      <c r="C2093" s="210" t="s">
        <v>132</v>
      </c>
      <c r="D2093" s="210" t="s">
        <v>334</v>
      </c>
      <c r="E2093" s="17" t="s">
        <v>1</v>
      </c>
      <c r="F2093" s="211">
        <v>36.753</v>
      </c>
      <c r="H2093" s="32"/>
    </row>
    <row r="2094" spans="2:8" s="1" customFormat="1" ht="16.9" customHeight="1">
      <c r="B2094" s="32"/>
      <c r="C2094" s="212" t="s">
        <v>2421</v>
      </c>
      <c r="H2094" s="32"/>
    </row>
    <row r="2095" spans="2:8" s="1" customFormat="1" ht="16.9" customHeight="1">
      <c r="B2095" s="32"/>
      <c r="C2095" s="210" t="s">
        <v>580</v>
      </c>
      <c r="D2095" s="210" t="s">
        <v>581</v>
      </c>
      <c r="E2095" s="17" t="s">
        <v>107</v>
      </c>
      <c r="F2095" s="211">
        <v>36.753</v>
      </c>
      <c r="H2095" s="32"/>
    </row>
    <row r="2096" spans="2:8" s="1" customFormat="1" ht="22.5">
      <c r="B2096" s="32"/>
      <c r="C2096" s="210" t="s">
        <v>524</v>
      </c>
      <c r="D2096" s="210" t="s">
        <v>525</v>
      </c>
      <c r="E2096" s="17" t="s">
        <v>107</v>
      </c>
      <c r="F2096" s="211">
        <v>38.665</v>
      </c>
      <c r="H2096" s="32"/>
    </row>
    <row r="2097" spans="2:8" s="1" customFormat="1" ht="22.5">
      <c r="B2097" s="32"/>
      <c r="C2097" s="210" t="s">
        <v>531</v>
      </c>
      <c r="D2097" s="210" t="s">
        <v>532</v>
      </c>
      <c r="E2097" s="17" t="s">
        <v>107</v>
      </c>
      <c r="F2097" s="211">
        <v>62.729</v>
      </c>
      <c r="H2097" s="32"/>
    </row>
    <row r="2098" spans="2:8" s="1" customFormat="1" ht="22.5">
      <c r="B2098" s="32"/>
      <c r="C2098" s="210" t="s">
        <v>611</v>
      </c>
      <c r="D2098" s="210" t="s">
        <v>612</v>
      </c>
      <c r="E2098" s="17" t="s">
        <v>107</v>
      </c>
      <c r="F2098" s="211">
        <v>1.911</v>
      </c>
      <c r="H2098" s="32"/>
    </row>
    <row r="2099" spans="2:8" s="1" customFormat="1" ht="22.5">
      <c r="B2099" s="32"/>
      <c r="C2099" s="210" t="s">
        <v>623</v>
      </c>
      <c r="D2099" s="210" t="s">
        <v>624</v>
      </c>
      <c r="E2099" s="17" t="s">
        <v>107</v>
      </c>
      <c r="F2099" s="211">
        <v>19.975</v>
      </c>
      <c r="H2099" s="32"/>
    </row>
    <row r="2100" spans="2:8" s="1" customFormat="1" ht="16.9" customHeight="1">
      <c r="B2100" s="32"/>
      <c r="C2100" s="210" t="s">
        <v>546</v>
      </c>
      <c r="D2100" s="210" t="s">
        <v>547</v>
      </c>
      <c r="E2100" s="17" t="s">
        <v>107</v>
      </c>
      <c r="F2100" s="211">
        <v>20.288</v>
      </c>
      <c r="H2100" s="32"/>
    </row>
    <row r="2101" spans="2:8" s="1" customFormat="1" ht="16.9" customHeight="1">
      <c r="B2101" s="32"/>
      <c r="C2101" s="210" t="s">
        <v>554</v>
      </c>
      <c r="D2101" s="210" t="s">
        <v>555</v>
      </c>
      <c r="E2101" s="17" t="s">
        <v>107</v>
      </c>
      <c r="F2101" s="211">
        <v>38.352</v>
      </c>
      <c r="H2101" s="32"/>
    </row>
    <row r="2102" spans="2:8" s="1" customFormat="1" ht="16.9" customHeight="1">
      <c r="B2102" s="32"/>
      <c r="C2102" s="206" t="s">
        <v>144</v>
      </c>
      <c r="D2102" s="207" t="s">
        <v>145</v>
      </c>
      <c r="E2102" s="208" t="s">
        <v>107</v>
      </c>
      <c r="F2102" s="209">
        <v>1.911</v>
      </c>
      <c r="H2102" s="32"/>
    </row>
    <row r="2103" spans="2:8" s="1" customFormat="1" ht="16.9" customHeight="1">
      <c r="B2103" s="32"/>
      <c r="C2103" s="210" t="s">
        <v>1</v>
      </c>
      <c r="D2103" s="210" t="s">
        <v>583</v>
      </c>
      <c r="E2103" s="17" t="s">
        <v>1</v>
      </c>
      <c r="F2103" s="211">
        <v>0</v>
      </c>
      <c r="H2103" s="32"/>
    </row>
    <row r="2104" spans="2:8" s="1" customFormat="1" ht="16.9" customHeight="1">
      <c r="B2104" s="32"/>
      <c r="C2104" s="210" t="s">
        <v>1</v>
      </c>
      <c r="D2104" s="210" t="s">
        <v>1845</v>
      </c>
      <c r="E2104" s="17" t="s">
        <v>1</v>
      </c>
      <c r="F2104" s="211">
        <v>14.288</v>
      </c>
      <c r="H2104" s="32"/>
    </row>
    <row r="2105" spans="2:8" s="1" customFormat="1" ht="16.9" customHeight="1">
      <c r="B2105" s="32"/>
      <c r="C2105" s="210" t="s">
        <v>1</v>
      </c>
      <c r="D2105" s="210" t="s">
        <v>1883</v>
      </c>
      <c r="E2105" s="17" t="s">
        <v>1</v>
      </c>
      <c r="F2105" s="211">
        <v>6</v>
      </c>
      <c r="H2105" s="32"/>
    </row>
    <row r="2106" spans="2:8" s="1" customFormat="1" ht="16.9" customHeight="1">
      <c r="B2106" s="32"/>
      <c r="C2106" s="210" t="s">
        <v>1</v>
      </c>
      <c r="D2106" s="210" t="s">
        <v>614</v>
      </c>
      <c r="E2106" s="17" t="s">
        <v>1</v>
      </c>
      <c r="F2106" s="211">
        <v>0</v>
      </c>
      <c r="H2106" s="32"/>
    </row>
    <row r="2107" spans="2:8" s="1" customFormat="1" ht="16.9" customHeight="1">
      <c r="B2107" s="32"/>
      <c r="C2107" s="210" t="s">
        <v>1</v>
      </c>
      <c r="D2107" s="210" t="s">
        <v>615</v>
      </c>
      <c r="E2107" s="17" t="s">
        <v>1</v>
      </c>
      <c r="F2107" s="211">
        <v>-18.377</v>
      </c>
      <c r="H2107" s="32"/>
    </row>
    <row r="2108" spans="2:8" s="1" customFormat="1" ht="16.9" customHeight="1">
      <c r="B2108" s="32"/>
      <c r="C2108" s="210" t="s">
        <v>144</v>
      </c>
      <c r="D2108" s="210" t="s">
        <v>334</v>
      </c>
      <c r="E2108" s="17" t="s">
        <v>1</v>
      </c>
      <c r="F2108" s="211">
        <v>1.911</v>
      </c>
      <c r="H2108" s="32"/>
    </row>
    <row r="2109" spans="2:8" s="1" customFormat="1" ht="16.9" customHeight="1">
      <c r="B2109" s="32"/>
      <c r="C2109" s="212" t="s">
        <v>2421</v>
      </c>
      <c r="H2109" s="32"/>
    </row>
    <row r="2110" spans="2:8" s="1" customFormat="1" ht="22.5">
      <c r="B2110" s="32"/>
      <c r="C2110" s="210" t="s">
        <v>611</v>
      </c>
      <c r="D2110" s="210" t="s">
        <v>612</v>
      </c>
      <c r="E2110" s="17" t="s">
        <v>107</v>
      </c>
      <c r="F2110" s="211">
        <v>1.911</v>
      </c>
      <c r="H2110" s="32"/>
    </row>
    <row r="2111" spans="2:8" s="1" customFormat="1" ht="22.5">
      <c r="B2111" s="32"/>
      <c r="C2111" s="210" t="s">
        <v>618</v>
      </c>
      <c r="D2111" s="210" t="s">
        <v>619</v>
      </c>
      <c r="E2111" s="17" t="s">
        <v>107</v>
      </c>
      <c r="F2111" s="211">
        <v>9.555</v>
      </c>
      <c r="H2111" s="32"/>
    </row>
    <row r="2112" spans="2:8" s="1" customFormat="1" ht="16.9" customHeight="1">
      <c r="B2112" s="32"/>
      <c r="C2112" s="210" t="s">
        <v>546</v>
      </c>
      <c r="D2112" s="210" t="s">
        <v>547</v>
      </c>
      <c r="E2112" s="17" t="s">
        <v>107</v>
      </c>
      <c r="F2112" s="211">
        <v>20.288</v>
      </c>
      <c r="H2112" s="32"/>
    </row>
    <row r="2113" spans="2:8" s="1" customFormat="1" ht="22.5">
      <c r="B2113" s="32"/>
      <c r="C2113" s="210" t="s">
        <v>639</v>
      </c>
      <c r="D2113" s="210" t="s">
        <v>640</v>
      </c>
      <c r="E2113" s="17" t="s">
        <v>236</v>
      </c>
      <c r="F2113" s="211">
        <v>80.003</v>
      </c>
      <c r="H2113" s="32"/>
    </row>
    <row r="2114" spans="2:8" s="1" customFormat="1" ht="16.9" customHeight="1">
      <c r="B2114" s="32"/>
      <c r="C2114" s="206" t="s">
        <v>147</v>
      </c>
      <c r="D2114" s="207" t="s">
        <v>148</v>
      </c>
      <c r="E2114" s="208" t="s">
        <v>107</v>
      </c>
      <c r="F2114" s="209">
        <v>19.975</v>
      </c>
      <c r="H2114" s="32"/>
    </row>
    <row r="2115" spans="2:8" s="1" customFormat="1" ht="16.9" customHeight="1">
      <c r="B2115" s="32"/>
      <c r="C2115" s="210" t="s">
        <v>1</v>
      </c>
      <c r="D2115" s="210" t="s">
        <v>583</v>
      </c>
      <c r="E2115" s="17" t="s">
        <v>1</v>
      </c>
      <c r="F2115" s="211">
        <v>0</v>
      </c>
      <c r="H2115" s="32"/>
    </row>
    <row r="2116" spans="2:8" s="1" customFormat="1" ht="16.9" customHeight="1">
      <c r="B2116" s="32"/>
      <c r="C2116" s="210" t="s">
        <v>1</v>
      </c>
      <c r="D2116" s="210" t="s">
        <v>1995</v>
      </c>
      <c r="E2116" s="17" t="s">
        <v>1</v>
      </c>
      <c r="F2116" s="211">
        <v>38.352</v>
      </c>
      <c r="H2116" s="32"/>
    </row>
    <row r="2117" spans="2:8" s="1" customFormat="1" ht="16.9" customHeight="1">
      <c r="B2117" s="32"/>
      <c r="C2117" s="210" t="s">
        <v>1</v>
      </c>
      <c r="D2117" s="210" t="s">
        <v>614</v>
      </c>
      <c r="E2117" s="17" t="s">
        <v>1</v>
      </c>
      <c r="F2117" s="211">
        <v>0</v>
      </c>
      <c r="H2117" s="32"/>
    </row>
    <row r="2118" spans="2:8" s="1" customFormat="1" ht="16.9" customHeight="1">
      <c r="B2118" s="32"/>
      <c r="C2118" s="210" t="s">
        <v>1</v>
      </c>
      <c r="D2118" s="210" t="s">
        <v>615</v>
      </c>
      <c r="E2118" s="17" t="s">
        <v>1</v>
      </c>
      <c r="F2118" s="211">
        <v>-18.377</v>
      </c>
      <c r="H2118" s="32"/>
    </row>
    <row r="2119" spans="2:8" s="1" customFormat="1" ht="16.9" customHeight="1">
      <c r="B2119" s="32"/>
      <c r="C2119" s="210" t="s">
        <v>147</v>
      </c>
      <c r="D2119" s="210" t="s">
        <v>334</v>
      </c>
      <c r="E2119" s="17" t="s">
        <v>1</v>
      </c>
      <c r="F2119" s="211">
        <v>19.975</v>
      </c>
      <c r="H2119" s="32"/>
    </row>
    <row r="2120" spans="2:8" s="1" customFormat="1" ht="16.9" customHeight="1">
      <c r="B2120" s="32"/>
      <c r="C2120" s="212" t="s">
        <v>2421</v>
      </c>
      <c r="H2120" s="32"/>
    </row>
    <row r="2121" spans="2:8" s="1" customFormat="1" ht="22.5">
      <c r="B2121" s="32"/>
      <c r="C2121" s="210" t="s">
        <v>623</v>
      </c>
      <c r="D2121" s="210" t="s">
        <v>624</v>
      </c>
      <c r="E2121" s="17" t="s">
        <v>107</v>
      </c>
      <c r="F2121" s="211">
        <v>19.975</v>
      </c>
      <c r="H2121" s="32"/>
    </row>
    <row r="2122" spans="2:8" s="1" customFormat="1" ht="22.5">
      <c r="B2122" s="32"/>
      <c r="C2122" s="210" t="s">
        <v>626</v>
      </c>
      <c r="D2122" s="210" t="s">
        <v>627</v>
      </c>
      <c r="E2122" s="17" t="s">
        <v>107</v>
      </c>
      <c r="F2122" s="211">
        <v>99.875</v>
      </c>
      <c r="H2122" s="32"/>
    </row>
    <row r="2123" spans="2:8" s="1" customFormat="1" ht="16.9" customHeight="1">
      <c r="B2123" s="32"/>
      <c r="C2123" s="210" t="s">
        <v>554</v>
      </c>
      <c r="D2123" s="210" t="s">
        <v>555</v>
      </c>
      <c r="E2123" s="17" t="s">
        <v>107</v>
      </c>
      <c r="F2123" s="211">
        <v>38.352</v>
      </c>
      <c r="H2123" s="32"/>
    </row>
    <row r="2124" spans="2:8" s="1" customFormat="1" ht="22.5">
      <c r="B2124" s="32"/>
      <c r="C2124" s="210" t="s">
        <v>639</v>
      </c>
      <c r="D2124" s="210" t="s">
        <v>640</v>
      </c>
      <c r="E2124" s="17" t="s">
        <v>236</v>
      </c>
      <c r="F2124" s="211">
        <v>80.003</v>
      </c>
      <c r="H2124" s="32"/>
    </row>
    <row r="2125" spans="2:8" s="1" customFormat="1" ht="16.9" customHeight="1">
      <c r="B2125" s="32"/>
      <c r="C2125" s="206" t="s">
        <v>150</v>
      </c>
      <c r="D2125" s="207" t="s">
        <v>151</v>
      </c>
      <c r="E2125" s="208" t="s">
        <v>107</v>
      </c>
      <c r="F2125" s="209">
        <v>22.56</v>
      </c>
      <c r="H2125" s="32"/>
    </row>
    <row r="2126" spans="2:8" s="1" customFormat="1" ht="16.9" customHeight="1">
      <c r="B2126" s="32"/>
      <c r="C2126" s="210" t="s">
        <v>1</v>
      </c>
      <c r="D2126" s="210" t="s">
        <v>1852</v>
      </c>
      <c r="E2126" s="17" t="s">
        <v>1</v>
      </c>
      <c r="F2126" s="211">
        <v>22.56</v>
      </c>
      <c r="H2126" s="32"/>
    </row>
    <row r="2127" spans="2:8" s="1" customFormat="1" ht="16.9" customHeight="1">
      <c r="B2127" s="32"/>
      <c r="C2127" s="210" t="s">
        <v>150</v>
      </c>
      <c r="D2127" s="210" t="s">
        <v>334</v>
      </c>
      <c r="E2127" s="17" t="s">
        <v>1</v>
      </c>
      <c r="F2127" s="211">
        <v>22.56</v>
      </c>
      <c r="H2127" s="32"/>
    </row>
    <row r="2128" spans="2:8" s="1" customFormat="1" ht="16.9" customHeight="1">
      <c r="B2128" s="32"/>
      <c r="C2128" s="212" t="s">
        <v>2421</v>
      </c>
      <c r="H2128" s="32"/>
    </row>
    <row r="2129" spans="2:8" s="1" customFormat="1" ht="22.5">
      <c r="B2129" s="32"/>
      <c r="C2129" s="210" t="s">
        <v>631</v>
      </c>
      <c r="D2129" s="210" t="s">
        <v>632</v>
      </c>
      <c r="E2129" s="17" t="s">
        <v>107</v>
      </c>
      <c r="F2129" s="211">
        <v>22.56</v>
      </c>
      <c r="H2129" s="32"/>
    </row>
    <row r="2130" spans="2:8" s="1" customFormat="1" ht="22.5">
      <c r="B2130" s="32"/>
      <c r="C2130" s="210" t="s">
        <v>634</v>
      </c>
      <c r="D2130" s="210" t="s">
        <v>635</v>
      </c>
      <c r="E2130" s="17" t="s">
        <v>107</v>
      </c>
      <c r="F2130" s="211">
        <v>112.8</v>
      </c>
      <c r="H2130" s="32"/>
    </row>
    <row r="2131" spans="2:8" s="1" customFormat="1" ht="16.9" customHeight="1">
      <c r="B2131" s="32"/>
      <c r="C2131" s="210" t="s">
        <v>557</v>
      </c>
      <c r="D2131" s="210" t="s">
        <v>558</v>
      </c>
      <c r="E2131" s="17" t="s">
        <v>107</v>
      </c>
      <c r="F2131" s="211">
        <v>22.56</v>
      </c>
      <c r="H2131" s="32"/>
    </row>
    <row r="2132" spans="2:8" s="1" customFormat="1" ht="22.5">
      <c r="B2132" s="32"/>
      <c r="C2132" s="210" t="s">
        <v>639</v>
      </c>
      <c r="D2132" s="210" t="s">
        <v>640</v>
      </c>
      <c r="E2132" s="17" t="s">
        <v>236</v>
      </c>
      <c r="F2132" s="211">
        <v>80.003</v>
      </c>
      <c r="H2132" s="32"/>
    </row>
    <row r="2133" spans="2:8" s="1" customFormat="1" ht="16.9" customHeight="1">
      <c r="B2133" s="32"/>
      <c r="C2133" s="206" t="s">
        <v>1860</v>
      </c>
      <c r="D2133" s="207" t="s">
        <v>1861</v>
      </c>
      <c r="E2133" s="208" t="s">
        <v>107</v>
      </c>
      <c r="F2133" s="209">
        <v>3.542</v>
      </c>
      <c r="H2133" s="32"/>
    </row>
    <row r="2134" spans="2:8" s="1" customFormat="1" ht="16.9" customHeight="1">
      <c r="B2134" s="32"/>
      <c r="C2134" s="210" t="s">
        <v>1</v>
      </c>
      <c r="D2134" s="210" t="s">
        <v>2097</v>
      </c>
      <c r="E2134" s="17" t="s">
        <v>1</v>
      </c>
      <c r="F2134" s="211">
        <v>0</v>
      </c>
      <c r="H2134" s="32"/>
    </row>
    <row r="2135" spans="2:8" s="1" customFormat="1" ht="16.9" customHeight="1">
      <c r="B2135" s="32"/>
      <c r="C2135" s="210" t="s">
        <v>1</v>
      </c>
      <c r="D2135" s="210" t="s">
        <v>2098</v>
      </c>
      <c r="E2135" s="17" t="s">
        <v>1</v>
      </c>
      <c r="F2135" s="211">
        <v>4.141</v>
      </c>
      <c r="H2135" s="32"/>
    </row>
    <row r="2136" spans="2:8" s="1" customFormat="1" ht="16.9" customHeight="1">
      <c r="B2136" s="32"/>
      <c r="C2136" s="210" t="s">
        <v>1</v>
      </c>
      <c r="D2136" s="210" t="s">
        <v>2099</v>
      </c>
      <c r="E2136" s="17" t="s">
        <v>1</v>
      </c>
      <c r="F2136" s="211">
        <v>0</v>
      </c>
      <c r="H2136" s="32"/>
    </row>
    <row r="2137" spans="2:8" s="1" customFormat="1" ht="16.9" customHeight="1">
      <c r="B2137" s="32"/>
      <c r="C2137" s="210" t="s">
        <v>1</v>
      </c>
      <c r="D2137" s="210" t="s">
        <v>2100</v>
      </c>
      <c r="E2137" s="17" t="s">
        <v>1</v>
      </c>
      <c r="F2137" s="211">
        <v>-0.599</v>
      </c>
      <c r="H2137" s="32"/>
    </row>
    <row r="2138" spans="2:8" s="1" customFormat="1" ht="16.9" customHeight="1">
      <c r="B2138" s="32"/>
      <c r="C2138" s="210" t="s">
        <v>1860</v>
      </c>
      <c r="D2138" s="210" t="s">
        <v>334</v>
      </c>
      <c r="E2138" s="17" t="s">
        <v>1</v>
      </c>
      <c r="F2138" s="211">
        <v>3.542</v>
      </c>
      <c r="H2138" s="32"/>
    </row>
    <row r="2139" spans="2:8" s="1" customFormat="1" ht="16.9" customHeight="1">
      <c r="B2139" s="32"/>
      <c r="C2139" s="212" t="s">
        <v>2421</v>
      </c>
      <c r="H2139" s="32"/>
    </row>
    <row r="2140" spans="2:8" s="1" customFormat="1" ht="16.9" customHeight="1">
      <c r="B2140" s="32"/>
      <c r="C2140" s="210" t="s">
        <v>2094</v>
      </c>
      <c r="D2140" s="210" t="s">
        <v>2095</v>
      </c>
      <c r="E2140" s="17" t="s">
        <v>107</v>
      </c>
      <c r="F2140" s="211">
        <v>3.542</v>
      </c>
      <c r="H2140" s="32"/>
    </row>
    <row r="2141" spans="2:8" s="1" customFormat="1" ht="16.9" customHeight="1">
      <c r="B2141" s="32"/>
      <c r="C2141" s="210" t="s">
        <v>580</v>
      </c>
      <c r="D2141" s="210" t="s">
        <v>581</v>
      </c>
      <c r="E2141" s="17" t="s">
        <v>107</v>
      </c>
      <c r="F2141" s="211">
        <v>36.753</v>
      </c>
      <c r="H2141" s="32"/>
    </row>
    <row r="2142" spans="2:8" s="1" customFormat="1" ht="16.9" customHeight="1">
      <c r="B2142" s="32"/>
      <c r="C2142" s="206" t="s">
        <v>1863</v>
      </c>
      <c r="D2142" s="207" t="s">
        <v>1864</v>
      </c>
      <c r="E2142" s="208" t="s">
        <v>154</v>
      </c>
      <c r="F2142" s="209">
        <v>35.36</v>
      </c>
      <c r="H2142" s="32"/>
    </row>
    <row r="2143" spans="2:8" s="1" customFormat="1" ht="16.9" customHeight="1">
      <c r="B2143" s="32"/>
      <c r="C2143" s="210" t="s">
        <v>1</v>
      </c>
      <c r="D2143" s="210" t="s">
        <v>2049</v>
      </c>
      <c r="E2143" s="17" t="s">
        <v>1</v>
      </c>
      <c r="F2143" s="211">
        <v>0</v>
      </c>
      <c r="H2143" s="32"/>
    </row>
    <row r="2144" spans="2:8" s="1" customFormat="1" ht="16.9" customHeight="1">
      <c r="B2144" s="32"/>
      <c r="C2144" s="210" t="s">
        <v>1</v>
      </c>
      <c r="D2144" s="210" t="s">
        <v>1931</v>
      </c>
      <c r="E2144" s="17" t="s">
        <v>1</v>
      </c>
      <c r="F2144" s="211">
        <v>16</v>
      </c>
      <c r="H2144" s="32"/>
    </row>
    <row r="2145" spans="2:8" s="1" customFormat="1" ht="16.9" customHeight="1">
      <c r="B2145" s="32"/>
      <c r="C2145" s="210" t="s">
        <v>1</v>
      </c>
      <c r="D2145" s="210" t="s">
        <v>2041</v>
      </c>
      <c r="E2145" s="17" t="s">
        <v>1</v>
      </c>
      <c r="F2145" s="211">
        <v>0</v>
      </c>
      <c r="H2145" s="32"/>
    </row>
    <row r="2146" spans="2:8" s="1" customFormat="1" ht="16.9" customHeight="1">
      <c r="B2146" s="32"/>
      <c r="C2146" s="210" t="s">
        <v>1</v>
      </c>
      <c r="D2146" s="210" t="s">
        <v>2042</v>
      </c>
      <c r="E2146" s="17" t="s">
        <v>1</v>
      </c>
      <c r="F2146" s="211">
        <v>-0.64</v>
      </c>
      <c r="H2146" s="32"/>
    </row>
    <row r="2147" spans="2:8" s="1" customFormat="1" ht="16.9" customHeight="1">
      <c r="B2147" s="32"/>
      <c r="C2147" s="210" t="s">
        <v>1</v>
      </c>
      <c r="D2147" s="210" t="s">
        <v>1932</v>
      </c>
      <c r="E2147" s="17" t="s">
        <v>1</v>
      </c>
      <c r="F2147" s="211">
        <v>0</v>
      </c>
      <c r="H2147" s="32"/>
    </row>
    <row r="2148" spans="2:8" s="1" customFormat="1" ht="16.9" customHeight="1">
      <c r="B2148" s="32"/>
      <c r="C2148" s="210" t="s">
        <v>1</v>
      </c>
      <c r="D2148" s="210" t="s">
        <v>2051</v>
      </c>
      <c r="E2148" s="17" t="s">
        <v>1</v>
      </c>
      <c r="F2148" s="211">
        <v>12</v>
      </c>
      <c r="H2148" s="32"/>
    </row>
    <row r="2149" spans="2:8" s="1" customFormat="1" ht="16.9" customHeight="1">
      <c r="B2149" s="32"/>
      <c r="C2149" s="210" t="s">
        <v>1</v>
      </c>
      <c r="D2149" s="210" t="s">
        <v>2052</v>
      </c>
      <c r="E2149" s="17" t="s">
        <v>1</v>
      </c>
      <c r="F2149" s="211">
        <v>8</v>
      </c>
      <c r="H2149" s="32"/>
    </row>
    <row r="2150" spans="2:8" s="1" customFormat="1" ht="16.9" customHeight="1">
      <c r="B2150" s="32"/>
      <c r="C2150" s="210" t="s">
        <v>1863</v>
      </c>
      <c r="D2150" s="210" t="s">
        <v>334</v>
      </c>
      <c r="E2150" s="17" t="s">
        <v>1</v>
      </c>
      <c r="F2150" s="211">
        <v>35.36</v>
      </c>
      <c r="H2150" s="32"/>
    </row>
    <row r="2151" spans="2:8" s="1" customFormat="1" ht="16.9" customHeight="1">
      <c r="B2151" s="32"/>
      <c r="C2151" s="212" t="s">
        <v>2421</v>
      </c>
      <c r="H2151" s="32"/>
    </row>
    <row r="2152" spans="2:8" s="1" customFormat="1" ht="16.9" customHeight="1">
      <c r="B2152" s="32"/>
      <c r="C2152" s="210" t="s">
        <v>2046</v>
      </c>
      <c r="D2152" s="210" t="s">
        <v>2047</v>
      </c>
      <c r="E2152" s="17" t="s">
        <v>154</v>
      </c>
      <c r="F2152" s="211">
        <v>35.36</v>
      </c>
      <c r="H2152" s="32"/>
    </row>
    <row r="2153" spans="2:8" s="1" customFormat="1" ht="16.9" customHeight="1">
      <c r="B2153" s="32"/>
      <c r="C2153" s="210" t="s">
        <v>580</v>
      </c>
      <c r="D2153" s="210" t="s">
        <v>581</v>
      </c>
      <c r="E2153" s="17" t="s">
        <v>107</v>
      </c>
      <c r="F2153" s="211">
        <v>36.753</v>
      </c>
      <c r="H2153" s="32"/>
    </row>
    <row r="2154" spans="2:8" s="1" customFormat="1" ht="16.9" customHeight="1">
      <c r="B2154" s="32"/>
      <c r="C2154" s="210" t="s">
        <v>644</v>
      </c>
      <c r="D2154" s="210" t="s">
        <v>645</v>
      </c>
      <c r="E2154" s="17" t="s">
        <v>154</v>
      </c>
      <c r="F2154" s="211">
        <v>29.842</v>
      </c>
      <c r="H2154" s="32"/>
    </row>
    <row r="2155" spans="2:8" s="1" customFormat="1" ht="16.9" customHeight="1">
      <c r="B2155" s="32"/>
      <c r="C2155" s="210" t="s">
        <v>2043</v>
      </c>
      <c r="D2155" s="210" t="s">
        <v>2044</v>
      </c>
      <c r="E2155" s="17" t="s">
        <v>154</v>
      </c>
      <c r="F2155" s="211">
        <v>29.842</v>
      </c>
      <c r="H2155" s="32"/>
    </row>
    <row r="2156" spans="2:8" s="1" customFormat="1" ht="16.9" customHeight="1">
      <c r="B2156" s="32"/>
      <c r="C2156" s="210" t="s">
        <v>2053</v>
      </c>
      <c r="D2156" s="210" t="s">
        <v>2054</v>
      </c>
      <c r="E2156" s="17" t="s">
        <v>154</v>
      </c>
      <c r="F2156" s="211">
        <v>37.128</v>
      </c>
      <c r="H2156" s="32"/>
    </row>
    <row r="2157" spans="2:8" s="1" customFormat="1" ht="16.9" customHeight="1">
      <c r="B2157" s="32"/>
      <c r="C2157" s="206" t="s">
        <v>2050</v>
      </c>
      <c r="D2157" s="207" t="s">
        <v>2476</v>
      </c>
      <c r="E2157" s="208" t="s">
        <v>154</v>
      </c>
      <c r="F2157" s="209">
        <v>15.36</v>
      </c>
      <c r="H2157" s="32"/>
    </row>
    <row r="2158" spans="2:8" s="1" customFormat="1" ht="16.9" customHeight="1">
      <c r="B2158" s="32"/>
      <c r="C2158" s="210" t="s">
        <v>1</v>
      </c>
      <c r="D2158" s="210" t="s">
        <v>2049</v>
      </c>
      <c r="E2158" s="17" t="s">
        <v>1</v>
      </c>
      <c r="F2158" s="211">
        <v>0</v>
      </c>
      <c r="H2158" s="32"/>
    </row>
    <row r="2159" spans="2:8" s="1" customFormat="1" ht="16.9" customHeight="1">
      <c r="B2159" s="32"/>
      <c r="C2159" s="210" t="s">
        <v>1</v>
      </c>
      <c r="D2159" s="210" t="s">
        <v>1931</v>
      </c>
      <c r="E2159" s="17" t="s">
        <v>1</v>
      </c>
      <c r="F2159" s="211">
        <v>16</v>
      </c>
      <c r="H2159" s="32"/>
    </row>
    <row r="2160" spans="2:8" s="1" customFormat="1" ht="16.9" customHeight="1">
      <c r="B2160" s="32"/>
      <c r="C2160" s="210" t="s">
        <v>1</v>
      </c>
      <c r="D2160" s="210" t="s">
        <v>2041</v>
      </c>
      <c r="E2160" s="17" t="s">
        <v>1</v>
      </c>
      <c r="F2160" s="211">
        <v>0</v>
      </c>
      <c r="H2160" s="32"/>
    </row>
    <row r="2161" spans="2:8" s="1" customFormat="1" ht="16.9" customHeight="1">
      <c r="B2161" s="32"/>
      <c r="C2161" s="210" t="s">
        <v>1</v>
      </c>
      <c r="D2161" s="210" t="s">
        <v>2042</v>
      </c>
      <c r="E2161" s="17" t="s">
        <v>1</v>
      </c>
      <c r="F2161" s="211">
        <v>-0.64</v>
      </c>
      <c r="H2161" s="32"/>
    </row>
    <row r="2162" spans="2:8" s="1" customFormat="1" ht="16.9" customHeight="1">
      <c r="B2162" s="32"/>
      <c r="C2162" s="210" t="s">
        <v>2050</v>
      </c>
      <c r="D2162" s="210" t="s">
        <v>333</v>
      </c>
      <c r="E2162" s="17" t="s">
        <v>1</v>
      </c>
      <c r="F2162" s="211">
        <v>15.36</v>
      </c>
      <c r="H2162" s="32"/>
    </row>
    <row r="2163" spans="2:8" s="1" customFormat="1" ht="16.9" customHeight="1">
      <c r="B2163" s="32"/>
      <c r="C2163" s="206" t="s">
        <v>1866</v>
      </c>
      <c r="D2163" s="207" t="s">
        <v>1867</v>
      </c>
      <c r="E2163" s="208" t="s">
        <v>154</v>
      </c>
      <c r="F2163" s="209">
        <v>20</v>
      </c>
      <c r="H2163" s="32"/>
    </row>
    <row r="2164" spans="2:8" s="1" customFormat="1" ht="16.9" customHeight="1">
      <c r="B2164" s="32"/>
      <c r="C2164" s="210" t="s">
        <v>1</v>
      </c>
      <c r="D2164" s="210" t="s">
        <v>1932</v>
      </c>
      <c r="E2164" s="17" t="s">
        <v>1</v>
      </c>
      <c r="F2164" s="211">
        <v>0</v>
      </c>
      <c r="H2164" s="32"/>
    </row>
    <row r="2165" spans="2:8" s="1" customFormat="1" ht="16.9" customHeight="1">
      <c r="B2165" s="32"/>
      <c r="C2165" s="210" t="s">
        <v>1</v>
      </c>
      <c r="D2165" s="210" t="s">
        <v>2051</v>
      </c>
      <c r="E2165" s="17" t="s">
        <v>1</v>
      </c>
      <c r="F2165" s="211">
        <v>12</v>
      </c>
      <c r="H2165" s="32"/>
    </row>
    <row r="2166" spans="2:8" s="1" customFormat="1" ht="16.9" customHeight="1">
      <c r="B2166" s="32"/>
      <c r="C2166" s="210" t="s">
        <v>1</v>
      </c>
      <c r="D2166" s="210" t="s">
        <v>2052</v>
      </c>
      <c r="E2166" s="17" t="s">
        <v>1</v>
      </c>
      <c r="F2166" s="211">
        <v>8</v>
      </c>
      <c r="H2166" s="32"/>
    </row>
    <row r="2167" spans="2:8" s="1" customFormat="1" ht="16.9" customHeight="1">
      <c r="B2167" s="32"/>
      <c r="C2167" s="210" t="s">
        <v>1866</v>
      </c>
      <c r="D2167" s="210" t="s">
        <v>333</v>
      </c>
      <c r="E2167" s="17" t="s">
        <v>1</v>
      </c>
      <c r="F2167" s="211">
        <v>20</v>
      </c>
      <c r="H2167" s="32"/>
    </row>
    <row r="2168" spans="2:8" s="1" customFormat="1" ht="16.9" customHeight="1">
      <c r="B2168" s="32"/>
      <c r="C2168" s="212" t="s">
        <v>2421</v>
      </c>
      <c r="H2168" s="32"/>
    </row>
    <row r="2169" spans="2:8" s="1" customFormat="1" ht="16.9" customHeight="1">
      <c r="B2169" s="32"/>
      <c r="C2169" s="210" t="s">
        <v>2046</v>
      </c>
      <c r="D2169" s="210" t="s">
        <v>2047</v>
      </c>
      <c r="E2169" s="17" t="s">
        <v>154</v>
      </c>
      <c r="F2169" s="211">
        <v>35.36</v>
      </c>
      <c r="H2169" s="32"/>
    </row>
    <row r="2170" spans="2:8" s="1" customFormat="1" ht="16.9" customHeight="1">
      <c r="B2170" s="32"/>
      <c r="C2170" s="210" t="s">
        <v>1927</v>
      </c>
      <c r="D2170" s="210" t="s">
        <v>1928</v>
      </c>
      <c r="E2170" s="17" t="s">
        <v>154</v>
      </c>
      <c r="F2170" s="211">
        <v>36</v>
      </c>
      <c r="H2170" s="32"/>
    </row>
    <row r="2171" spans="2:8" s="1" customFormat="1" ht="16.9" customHeight="1">
      <c r="B2171" s="32"/>
      <c r="C2171" s="206" t="s">
        <v>1868</v>
      </c>
      <c r="D2171" s="207" t="s">
        <v>1869</v>
      </c>
      <c r="E2171" s="208" t="s">
        <v>172</v>
      </c>
      <c r="F2171" s="209">
        <v>4.8</v>
      </c>
      <c r="H2171" s="32"/>
    </row>
    <row r="2172" spans="2:8" s="1" customFormat="1" ht="16.9" customHeight="1">
      <c r="B2172" s="32"/>
      <c r="C2172" s="210" t="s">
        <v>1</v>
      </c>
      <c r="D2172" s="210" t="s">
        <v>1941</v>
      </c>
      <c r="E2172" s="17" t="s">
        <v>1</v>
      </c>
      <c r="F2172" s="211">
        <v>4.8</v>
      </c>
      <c r="H2172" s="32"/>
    </row>
    <row r="2173" spans="2:8" s="1" customFormat="1" ht="16.9" customHeight="1">
      <c r="B2173" s="32"/>
      <c r="C2173" s="210" t="s">
        <v>1868</v>
      </c>
      <c r="D2173" s="210" t="s">
        <v>333</v>
      </c>
      <c r="E2173" s="17" t="s">
        <v>1</v>
      </c>
      <c r="F2173" s="211">
        <v>4.8</v>
      </c>
      <c r="H2173" s="32"/>
    </row>
    <row r="2174" spans="2:8" s="1" customFormat="1" ht="16.9" customHeight="1">
      <c r="B2174" s="32"/>
      <c r="C2174" s="212" t="s">
        <v>2421</v>
      </c>
      <c r="H2174" s="32"/>
    </row>
    <row r="2175" spans="2:8" s="1" customFormat="1" ht="22.5">
      <c r="B2175" s="32"/>
      <c r="C2175" s="210" t="s">
        <v>1938</v>
      </c>
      <c r="D2175" s="210" t="s">
        <v>1939</v>
      </c>
      <c r="E2175" s="17" t="s">
        <v>107</v>
      </c>
      <c r="F2175" s="211">
        <v>14.288</v>
      </c>
      <c r="H2175" s="32"/>
    </row>
    <row r="2176" spans="2:8" s="1" customFormat="1" ht="16.9" customHeight="1">
      <c r="B2176" s="32"/>
      <c r="C2176" s="210" t="s">
        <v>1962</v>
      </c>
      <c r="D2176" s="210" t="s">
        <v>1963</v>
      </c>
      <c r="E2176" s="17" t="s">
        <v>154</v>
      </c>
      <c r="F2176" s="211">
        <v>54.4</v>
      </c>
      <c r="H2176" s="32"/>
    </row>
    <row r="2177" spans="2:8" s="1" customFormat="1" ht="16.9" customHeight="1">
      <c r="B2177" s="32"/>
      <c r="C2177" s="206" t="s">
        <v>1871</v>
      </c>
      <c r="D2177" s="207" t="s">
        <v>1872</v>
      </c>
      <c r="E2177" s="208" t="s">
        <v>154</v>
      </c>
      <c r="F2177" s="209">
        <v>54.4</v>
      </c>
      <c r="H2177" s="32"/>
    </row>
    <row r="2178" spans="2:8" s="1" customFormat="1" ht="16.9" customHeight="1">
      <c r="B2178" s="32"/>
      <c r="C2178" s="210" t="s">
        <v>1</v>
      </c>
      <c r="D2178" s="210" t="s">
        <v>347</v>
      </c>
      <c r="E2178" s="17" t="s">
        <v>1</v>
      </c>
      <c r="F2178" s="211">
        <v>0</v>
      </c>
      <c r="H2178" s="32"/>
    </row>
    <row r="2179" spans="2:8" s="1" customFormat="1" ht="16.9" customHeight="1">
      <c r="B2179" s="32"/>
      <c r="C2179" s="210" t="s">
        <v>1</v>
      </c>
      <c r="D2179" s="210" t="s">
        <v>1965</v>
      </c>
      <c r="E2179" s="17" t="s">
        <v>1</v>
      </c>
      <c r="F2179" s="211">
        <v>76.8</v>
      </c>
      <c r="H2179" s="32"/>
    </row>
    <row r="2180" spans="2:8" s="1" customFormat="1" ht="16.9" customHeight="1">
      <c r="B2180" s="32"/>
      <c r="C2180" s="210" t="s">
        <v>1</v>
      </c>
      <c r="D2180" s="210" t="s">
        <v>1966</v>
      </c>
      <c r="E2180" s="17" t="s">
        <v>1</v>
      </c>
      <c r="F2180" s="211">
        <v>0</v>
      </c>
      <c r="H2180" s="32"/>
    </row>
    <row r="2181" spans="2:8" s="1" customFormat="1" ht="16.9" customHeight="1">
      <c r="B2181" s="32"/>
      <c r="C2181" s="210" t="s">
        <v>1</v>
      </c>
      <c r="D2181" s="210" t="s">
        <v>1967</v>
      </c>
      <c r="E2181" s="17" t="s">
        <v>1</v>
      </c>
      <c r="F2181" s="211">
        <v>-22.4</v>
      </c>
      <c r="H2181" s="32"/>
    </row>
    <row r="2182" spans="2:8" s="1" customFormat="1" ht="16.9" customHeight="1">
      <c r="B2182" s="32"/>
      <c r="C2182" s="210" t="s">
        <v>1871</v>
      </c>
      <c r="D2182" s="210" t="s">
        <v>334</v>
      </c>
      <c r="E2182" s="17" t="s">
        <v>1</v>
      </c>
      <c r="F2182" s="211">
        <v>54.4</v>
      </c>
      <c r="H2182" s="32"/>
    </row>
    <row r="2183" spans="2:8" s="1" customFormat="1" ht="16.9" customHeight="1">
      <c r="B2183" s="32"/>
      <c r="C2183" s="212" t="s">
        <v>2421</v>
      </c>
      <c r="H2183" s="32"/>
    </row>
    <row r="2184" spans="2:8" s="1" customFormat="1" ht="16.9" customHeight="1">
      <c r="B2184" s="32"/>
      <c r="C2184" s="210" t="s">
        <v>1962</v>
      </c>
      <c r="D2184" s="210" t="s">
        <v>1963</v>
      </c>
      <c r="E2184" s="17" t="s">
        <v>154</v>
      </c>
      <c r="F2184" s="211">
        <v>54.4</v>
      </c>
      <c r="H2184" s="32"/>
    </row>
    <row r="2185" spans="2:8" s="1" customFormat="1" ht="16.9" customHeight="1">
      <c r="B2185" s="32"/>
      <c r="C2185" s="210" t="s">
        <v>1968</v>
      </c>
      <c r="D2185" s="210" t="s">
        <v>1969</v>
      </c>
      <c r="E2185" s="17" t="s">
        <v>154</v>
      </c>
      <c r="F2185" s="211">
        <v>54.4</v>
      </c>
      <c r="H2185" s="32"/>
    </row>
    <row r="2186" spans="2:8" s="1" customFormat="1" ht="16.9" customHeight="1">
      <c r="B2186" s="32"/>
      <c r="C2186" s="206" t="s">
        <v>1874</v>
      </c>
      <c r="D2186" s="207" t="s">
        <v>1875</v>
      </c>
      <c r="E2186" s="208" t="s">
        <v>1876</v>
      </c>
      <c r="F2186" s="209">
        <v>2376</v>
      </c>
      <c r="H2186" s="32"/>
    </row>
    <row r="2187" spans="2:8" s="1" customFormat="1" ht="16.9" customHeight="1">
      <c r="B2187" s="32"/>
      <c r="C2187" s="210" t="s">
        <v>1</v>
      </c>
      <c r="D2187" s="210" t="s">
        <v>1974</v>
      </c>
      <c r="E2187" s="17" t="s">
        <v>1</v>
      </c>
      <c r="F2187" s="211">
        <v>0</v>
      </c>
      <c r="H2187" s="32"/>
    </row>
    <row r="2188" spans="2:8" s="1" customFormat="1" ht="16.9" customHeight="1">
      <c r="B2188" s="32"/>
      <c r="C2188" s="210" t="s">
        <v>1</v>
      </c>
      <c r="D2188" s="210" t="s">
        <v>1975</v>
      </c>
      <c r="E2188" s="17" t="s">
        <v>1</v>
      </c>
      <c r="F2188" s="211">
        <v>2376</v>
      </c>
      <c r="H2188" s="32"/>
    </row>
    <row r="2189" spans="2:8" s="1" customFormat="1" ht="16.9" customHeight="1">
      <c r="B2189" s="32"/>
      <c r="C2189" s="210" t="s">
        <v>1874</v>
      </c>
      <c r="D2189" s="210" t="s">
        <v>334</v>
      </c>
      <c r="E2189" s="17" t="s">
        <v>1</v>
      </c>
      <c r="F2189" s="211">
        <v>2376</v>
      </c>
      <c r="H2189" s="32"/>
    </row>
    <row r="2190" spans="2:8" s="1" customFormat="1" ht="16.9" customHeight="1">
      <c r="B2190" s="32"/>
      <c r="C2190" s="212" t="s">
        <v>2421</v>
      </c>
      <c r="H2190" s="32"/>
    </row>
    <row r="2191" spans="2:8" s="1" customFormat="1" ht="16.9" customHeight="1">
      <c r="B2191" s="32"/>
      <c r="C2191" s="210" t="s">
        <v>1971</v>
      </c>
      <c r="D2191" s="210" t="s">
        <v>1972</v>
      </c>
      <c r="E2191" s="17" t="s">
        <v>1876</v>
      </c>
      <c r="F2191" s="211">
        <v>2376</v>
      </c>
      <c r="H2191" s="32"/>
    </row>
    <row r="2192" spans="2:8" s="1" customFormat="1" ht="16.9" customHeight="1">
      <c r="B2192" s="32"/>
      <c r="C2192" s="210" t="s">
        <v>1976</v>
      </c>
      <c r="D2192" s="210" t="s">
        <v>1977</v>
      </c>
      <c r="E2192" s="17" t="s">
        <v>1876</v>
      </c>
      <c r="F2192" s="211">
        <v>2376</v>
      </c>
      <c r="H2192" s="32"/>
    </row>
    <row r="2193" spans="2:8" s="1" customFormat="1" ht="16.9" customHeight="1">
      <c r="B2193" s="32"/>
      <c r="C2193" s="206" t="s">
        <v>1878</v>
      </c>
      <c r="D2193" s="207" t="s">
        <v>1879</v>
      </c>
      <c r="E2193" s="208" t="s">
        <v>154</v>
      </c>
      <c r="F2193" s="209">
        <v>9.6</v>
      </c>
      <c r="H2193" s="32"/>
    </row>
    <row r="2194" spans="2:8" s="1" customFormat="1" ht="16.9" customHeight="1">
      <c r="B2194" s="32"/>
      <c r="C2194" s="210" t="s">
        <v>1</v>
      </c>
      <c r="D2194" s="210" t="s">
        <v>2204</v>
      </c>
      <c r="E2194" s="17" t="s">
        <v>1</v>
      </c>
      <c r="F2194" s="211">
        <v>0</v>
      </c>
      <c r="H2194" s="32"/>
    </row>
    <row r="2195" spans="2:8" s="1" customFormat="1" ht="16.9" customHeight="1">
      <c r="B2195" s="32"/>
      <c r="C2195" s="210" t="s">
        <v>1</v>
      </c>
      <c r="D2195" s="210" t="s">
        <v>2205</v>
      </c>
      <c r="E2195" s="17" t="s">
        <v>1</v>
      </c>
      <c r="F2195" s="211">
        <v>1.6</v>
      </c>
      <c r="H2195" s="32"/>
    </row>
    <row r="2196" spans="2:8" s="1" customFormat="1" ht="16.9" customHeight="1">
      <c r="B2196" s="32"/>
      <c r="C2196" s="210" t="s">
        <v>1</v>
      </c>
      <c r="D2196" s="210" t="s">
        <v>2206</v>
      </c>
      <c r="E2196" s="17" t="s">
        <v>1</v>
      </c>
      <c r="F2196" s="211">
        <v>0</v>
      </c>
      <c r="H2196" s="32"/>
    </row>
    <row r="2197" spans="2:8" s="1" customFormat="1" ht="16.9" customHeight="1">
      <c r="B2197" s="32"/>
      <c r="C2197" s="210" t="s">
        <v>1</v>
      </c>
      <c r="D2197" s="210" t="s">
        <v>2207</v>
      </c>
      <c r="E2197" s="17" t="s">
        <v>1</v>
      </c>
      <c r="F2197" s="211">
        <v>8</v>
      </c>
      <c r="H2197" s="32"/>
    </row>
    <row r="2198" spans="2:8" s="1" customFormat="1" ht="16.9" customHeight="1">
      <c r="B2198" s="32"/>
      <c r="C2198" s="210" t="s">
        <v>1878</v>
      </c>
      <c r="D2198" s="210" t="s">
        <v>334</v>
      </c>
      <c r="E2198" s="17" t="s">
        <v>1</v>
      </c>
      <c r="F2198" s="211">
        <v>9.6</v>
      </c>
      <c r="H2198" s="32"/>
    </row>
    <row r="2199" spans="2:8" s="1" customFormat="1" ht="16.9" customHeight="1">
      <c r="B2199" s="32"/>
      <c r="C2199" s="212" t="s">
        <v>2421</v>
      </c>
      <c r="H2199" s="32"/>
    </row>
    <row r="2200" spans="2:8" s="1" customFormat="1" ht="16.9" customHeight="1">
      <c r="B2200" s="32"/>
      <c r="C2200" s="210" t="s">
        <v>2201</v>
      </c>
      <c r="D2200" s="210" t="s">
        <v>2202</v>
      </c>
      <c r="E2200" s="17" t="s">
        <v>154</v>
      </c>
      <c r="F2200" s="211">
        <v>9.6</v>
      </c>
      <c r="H2200" s="32"/>
    </row>
    <row r="2201" spans="2:8" s="1" customFormat="1" ht="16.9" customHeight="1">
      <c r="B2201" s="32"/>
      <c r="C2201" s="210" t="s">
        <v>2208</v>
      </c>
      <c r="D2201" s="210" t="s">
        <v>2209</v>
      </c>
      <c r="E2201" s="17" t="s">
        <v>154</v>
      </c>
      <c r="F2201" s="211">
        <v>11.04</v>
      </c>
      <c r="H2201" s="32"/>
    </row>
    <row r="2202" spans="2:8" s="1" customFormat="1" ht="16.9" customHeight="1">
      <c r="B2202" s="32"/>
      <c r="C2202" s="206" t="s">
        <v>1881</v>
      </c>
      <c r="D2202" s="207" t="s">
        <v>1882</v>
      </c>
      <c r="E2202" s="208" t="s">
        <v>172</v>
      </c>
      <c r="F2202" s="209">
        <v>12</v>
      </c>
      <c r="H2202" s="32"/>
    </row>
    <row r="2203" spans="2:8" s="1" customFormat="1" ht="16.9" customHeight="1">
      <c r="B2203" s="32"/>
      <c r="C2203" s="210" t="s">
        <v>1</v>
      </c>
      <c r="D2203" s="210" t="s">
        <v>2130</v>
      </c>
      <c r="E2203" s="17" t="s">
        <v>1</v>
      </c>
      <c r="F2203" s="211">
        <v>0</v>
      </c>
      <c r="H2203" s="32"/>
    </row>
    <row r="2204" spans="2:8" s="1" customFormat="1" ht="16.9" customHeight="1">
      <c r="B2204" s="32"/>
      <c r="C2204" s="210" t="s">
        <v>1</v>
      </c>
      <c r="D2204" s="210" t="s">
        <v>2131</v>
      </c>
      <c r="E2204" s="17" t="s">
        <v>1</v>
      </c>
      <c r="F2204" s="211">
        <v>8</v>
      </c>
      <c r="H2204" s="32"/>
    </row>
    <row r="2205" spans="2:8" s="1" customFormat="1" ht="16.9" customHeight="1">
      <c r="B2205" s="32"/>
      <c r="C2205" s="210" t="s">
        <v>1</v>
      </c>
      <c r="D2205" s="210" t="s">
        <v>2132</v>
      </c>
      <c r="E2205" s="17" t="s">
        <v>1</v>
      </c>
      <c r="F2205" s="211">
        <v>0</v>
      </c>
      <c r="H2205" s="32"/>
    </row>
    <row r="2206" spans="2:8" s="1" customFormat="1" ht="16.9" customHeight="1">
      <c r="B2206" s="32"/>
      <c r="C2206" s="210" t="s">
        <v>1</v>
      </c>
      <c r="D2206" s="210" t="s">
        <v>2133</v>
      </c>
      <c r="E2206" s="17" t="s">
        <v>1</v>
      </c>
      <c r="F2206" s="211">
        <v>4</v>
      </c>
      <c r="H2206" s="32"/>
    </row>
    <row r="2207" spans="2:8" s="1" customFormat="1" ht="16.9" customHeight="1">
      <c r="B2207" s="32"/>
      <c r="C2207" s="210" t="s">
        <v>1881</v>
      </c>
      <c r="D2207" s="210" t="s">
        <v>334</v>
      </c>
      <c r="E2207" s="17" t="s">
        <v>1</v>
      </c>
      <c r="F2207" s="211">
        <v>12</v>
      </c>
      <c r="H2207" s="32"/>
    </row>
    <row r="2208" spans="2:8" s="1" customFormat="1" ht="16.9" customHeight="1">
      <c r="B2208" s="32"/>
      <c r="C2208" s="212" t="s">
        <v>2421</v>
      </c>
      <c r="H2208" s="32"/>
    </row>
    <row r="2209" spans="2:8" s="1" customFormat="1" ht="16.9" customHeight="1">
      <c r="B2209" s="32"/>
      <c r="C2209" s="210" t="s">
        <v>2127</v>
      </c>
      <c r="D2209" s="210" t="s">
        <v>2128</v>
      </c>
      <c r="E2209" s="17" t="s">
        <v>172</v>
      </c>
      <c r="F2209" s="211">
        <v>12</v>
      </c>
      <c r="H2209" s="32"/>
    </row>
    <row r="2210" spans="2:8" s="1" customFormat="1" ht="16.9" customHeight="1">
      <c r="B2210" s="32"/>
      <c r="C2210" s="210" t="s">
        <v>2138</v>
      </c>
      <c r="D2210" s="210" t="s">
        <v>2139</v>
      </c>
      <c r="E2210" s="17" t="s">
        <v>107</v>
      </c>
      <c r="F2210" s="211">
        <v>0.6</v>
      </c>
      <c r="H2210" s="32"/>
    </row>
    <row r="2211" spans="2:8" s="1" customFormat="1" ht="16.9" customHeight="1">
      <c r="B2211" s="32"/>
      <c r="C2211" s="210" t="s">
        <v>2134</v>
      </c>
      <c r="D2211" s="210" t="s">
        <v>2135</v>
      </c>
      <c r="E2211" s="17" t="s">
        <v>172</v>
      </c>
      <c r="F2211" s="211">
        <v>12.6</v>
      </c>
      <c r="H2211" s="32"/>
    </row>
    <row r="2212" spans="2:8" s="1" customFormat="1" ht="16.9" customHeight="1">
      <c r="B2212" s="32"/>
      <c r="C2212" s="206" t="s">
        <v>1883</v>
      </c>
      <c r="D2212" s="207" t="s">
        <v>1884</v>
      </c>
      <c r="E2212" s="208" t="s">
        <v>107</v>
      </c>
      <c r="F2212" s="209">
        <v>6</v>
      </c>
      <c r="H2212" s="32"/>
    </row>
    <row r="2213" spans="2:8" s="1" customFormat="1" ht="16.9" customHeight="1">
      <c r="B2213" s="32"/>
      <c r="C2213" s="210" t="s">
        <v>1</v>
      </c>
      <c r="D2213" s="210" t="s">
        <v>1932</v>
      </c>
      <c r="E2213" s="17" t="s">
        <v>1</v>
      </c>
      <c r="F2213" s="211">
        <v>0</v>
      </c>
      <c r="H2213" s="32"/>
    </row>
    <row r="2214" spans="2:8" s="1" customFormat="1" ht="16.9" customHeight="1">
      <c r="B2214" s="32"/>
      <c r="C2214" s="210" t="s">
        <v>1</v>
      </c>
      <c r="D2214" s="210" t="s">
        <v>1936</v>
      </c>
      <c r="E2214" s="17" t="s">
        <v>1</v>
      </c>
      <c r="F2214" s="211">
        <v>6</v>
      </c>
      <c r="H2214" s="32"/>
    </row>
    <row r="2215" spans="2:8" s="1" customFormat="1" ht="16.9" customHeight="1">
      <c r="B2215" s="32"/>
      <c r="C2215" s="210" t="s">
        <v>1883</v>
      </c>
      <c r="D2215" s="210" t="s">
        <v>334</v>
      </c>
      <c r="E2215" s="17" t="s">
        <v>1</v>
      </c>
      <c r="F2215" s="211">
        <v>6</v>
      </c>
      <c r="H2215" s="32"/>
    </row>
    <row r="2216" spans="2:8" s="1" customFormat="1" ht="16.9" customHeight="1">
      <c r="B2216" s="32"/>
      <c r="C2216" s="212" t="s">
        <v>2421</v>
      </c>
      <c r="H2216" s="32"/>
    </row>
    <row r="2217" spans="2:8" s="1" customFormat="1" ht="22.5">
      <c r="B2217" s="32"/>
      <c r="C2217" s="210" t="s">
        <v>1933</v>
      </c>
      <c r="D2217" s="210" t="s">
        <v>1934</v>
      </c>
      <c r="E2217" s="17" t="s">
        <v>107</v>
      </c>
      <c r="F2217" s="211">
        <v>6</v>
      </c>
      <c r="H2217" s="32"/>
    </row>
    <row r="2218" spans="2:8" s="1" customFormat="1" ht="22.5">
      <c r="B2218" s="32"/>
      <c r="C2218" s="210" t="s">
        <v>524</v>
      </c>
      <c r="D2218" s="210" t="s">
        <v>525</v>
      </c>
      <c r="E2218" s="17" t="s">
        <v>107</v>
      </c>
      <c r="F2218" s="211">
        <v>38.665</v>
      </c>
      <c r="H2218" s="32"/>
    </row>
    <row r="2219" spans="2:8" s="1" customFormat="1" ht="22.5">
      <c r="B2219" s="32"/>
      <c r="C2219" s="210" t="s">
        <v>531</v>
      </c>
      <c r="D2219" s="210" t="s">
        <v>532</v>
      </c>
      <c r="E2219" s="17" t="s">
        <v>107</v>
      </c>
      <c r="F2219" s="211">
        <v>62.729</v>
      </c>
      <c r="H2219" s="32"/>
    </row>
    <row r="2220" spans="2:8" s="1" customFormat="1" ht="22.5">
      <c r="B2220" s="32"/>
      <c r="C2220" s="210" t="s">
        <v>611</v>
      </c>
      <c r="D2220" s="210" t="s">
        <v>612</v>
      </c>
      <c r="E2220" s="17" t="s">
        <v>107</v>
      </c>
      <c r="F2220" s="211">
        <v>1.911</v>
      </c>
      <c r="H2220" s="32"/>
    </row>
    <row r="2221" spans="2:8" s="1" customFormat="1" ht="16.9" customHeight="1">
      <c r="B2221" s="32"/>
      <c r="C2221" s="206" t="s">
        <v>194</v>
      </c>
      <c r="D2221" s="207" t="s">
        <v>195</v>
      </c>
      <c r="E2221" s="208" t="s">
        <v>107</v>
      </c>
      <c r="F2221" s="209">
        <v>1.444</v>
      </c>
      <c r="H2221" s="32"/>
    </row>
    <row r="2222" spans="2:8" s="1" customFormat="1" ht="16.9" customHeight="1">
      <c r="B2222" s="32"/>
      <c r="C2222" s="210" t="s">
        <v>1</v>
      </c>
      <c r="D2222" s="210" t="s">
        <v>2031</v>
      </c>
      <c r="E2222" s="17" t="s">
        <v>1</v>
      </c>
      <c r="F2222" s="211">
        <v>0</v>
      </c>
      <c r="H2222" s="32"/>
    </row>
    <row r="2223" spans="2:8" s="1" customFormat="1" ht="16.9" customHeight="1">
      <c r="B2223" s="32"/>
      <c r="C2223" s="210" t="s">
        <v>1</v>
      </c>
      <c r="D2223" s="210" t="s">
        <v>2032</v>
      </c>
      <c r="E2223" s="17" t="s">
        <v>1</v>
      </c>
      <c r="F2223" s="211">
        <v>1.444</v>
      </c>
      <c r="H2223" s="32"/>
    </row>
    <row r="2224" spans="2:8" s="1" customFormat="1" ht="16.9" customHeight="1">
      <c r="B2224" s="32"/>
      <c r="C2224" s="210" t="s">
        <v>194</v>
      </c>
      <c r="D2224" s="210" t="s">
        <v>334</v>
      </c>
      <c r="E2224" s="17" t="s">
        <v>1</v>
      </c>
      <c r="F2224" s="211">
        <v>1.444</v>
      </c>
      <c r="H2224" s="32"/>
    </row>
    <row r="2225" spans="2:8" s="1" customFormat="1" ht="16.9" customHeight="1">
      <c r="B2225" s="32"/>
      <c r="C2225" s="212" t="s">
        <v>2421</v>
      </c>
      <c r="H2225" s="32"/>
    </row>
    <row r="2226" spans="2:8" s="1" customFormat="1" ht="22.5">
      <c r="B2226" s="32"/>
      <c r="C2226" s="210" t="s">
        <v>712</v>
      </c>
      <c r="D2226" s="210" t="s">
        <v>713</v>
      </c>
      <c r="E2226" s="17" t="s">
        <v>107</v>
      </c>
      <c r="F2226" s="211">
        <v>1.444</v>
      </c>
      <c r="H2226" s="32"/>
    </row>
    <row r="2227" spans="2:8" s="1" customFormat="1" ht="16.9" customHeight="1">
      <c r="B2227" s="32"/>
      <c r="C2227" s="210" t="s">
        <v>580</v>
      </c>
      <c r="D2227" s="210" t="s">
        <v>581</v>
      </c>
      <c r="E2227" s="17" t="s">
        <v>107</v>
      </c>
      <c r="F2227" s="211">
        <v>36.753</v>
      </c>
      <c r="H2227" s="32"/>
    </row>
    <row r="2228" spans="2:8" s="1" customFormat="1" ht="16.9" customHeight="1">
      <c r="B2228" s="32"/>
      <c r="C2228" s="206" t="s">
        <v>1886</v>
      </c>
      <c r="D2228" s="207" t="s">
        <v>1887</v>
      </c>
      <c r="E2228" s="208" t="s">
        <v>172</v>
      </c>
      <c r="F2228" s="209">
        <v>2.8</v>
      </c>
      <c r="H2228" s="32"/>
    </row>
    <row r="2229" spans="2:8" s="1" customFormat="1" ht="16.9" customHeight="1">
      <c r="B2229" s="32"/>
      <c r="C2229" s="210" t="s">
        <v>1</v>
      </c>
      <c r="D2229" s="210" t="s">
        <v>1942</v>
      </c>
      <c r="E2229" s="17" t="s">
        <v>1</v>
      </c>
      <c r="F2229" s="211">
        <v>2.8</v>
      </c>
      <c r="H2229" s="32"/>
    </row>
    <row r="2230" spans="2:8" s="1" customFormat="1" ht="16.9" customHeight="1">
      <c r="B2230" s="32"/>
      <c r="C2230" s="210" t="s">
        <v>1886</v>
      </c>
      <c r="D2230" s="210" t="s">
        <v>333</v>
      </c>
      <c r="E2230" s="17" t="s">
        <v>1</v>
      </c>
      <c r="F2230" s="211">
        <v>2.8</v>
      </c>
      <c r="H2230" s="32"/>
    </row>
    <row r="2231" spans="2:8" s="1" customFormat="1" ht="16.9" customHeight="1">
      <c r="B2231" s="32"/>
      <c r="C2231" s="212" t="s">
        <v>2421</v>
      </c>
      <c r="H2231" s="32"/>
    </row>
    <row r="2232" spans="2:8" s="1" customFormat="1" ht="22.5">
      <c r="B2232" s="32"/>
      <c r="C2232" s="210" t="s">
        <v>1938</v>
      </c>
      <c r="D2232" s="210" t="s">
        <v>1939</v>
      </c>
      <c r="E2232" s="17" t="s">
        <v>107</v>
      </c>
      <c r="F2232" s="211">
        <v>14.288</v>
      </c>
      <c r="H2232" s="32"/>
    </row>
    <row r="2233" spans="2:8" s="1" customFormat="1" ht="16.9" customHeight="1">
      <c r="B2233" s="32"/>
      <c r="C2233" s="210" t="s">
        <v>1927</v>
      </c>
      <c r="D2233" s="210" t="s">
        <v>1928</v>
      </c>
      <c r="E2233" s="17" t="s">
        <v>154</v>
      </c>
      <c r="F2233" s="211">
        <v>36</v>
      </c>
      <c r="H2233" s="32"/>
    </row>
    <row r="2234" spans="2:8" s="1" customFormat="1" ht="16.9" customHeight="1">
      <c r="B2234" s="32"/>
      <c r="C2234" s="210" t="s">
        <v>1962</v>
      </c>
      <c r="D2234" s="210" t="s">
        <v>1963</v>
      </c>
      <c r="E2234" s="17" t="s">
        <v>154</v>
      </c>
      <c r="F2234" s="211">
        <v>54.4</v>
      </c>
      <c r="H2234" s="32"/>
    </row>
    <row r="2235" spans="2:8" s="1" customFormat="1" ht="16.9" customHeight="1">
      <c r="B2235" s="32"/>
      <c r="C2235" s="210" t="s">
        <v>1971</v>
      </c>
      <c r="D2235" s="210" t="s">
        <v>1972</v>
      </c>
      <c r="E2235" s="17" t="s">
        <v>1876</v>
      </c>
      <c r="F2235" s="211">
        <v>2376</v>
      </c>
      <c r="H2235" s="32"/>
    </row>
    <row r="2236" spans="2:8" s="1" customFormat="1" ht="16.9" customHeight="1">
      <c r="B2236" s="32"/>
      <c r="C2236" s="210" t="s">
        <v>580</v>
      </c>
      <c r="D2236" s="210" t="s">
        <v>581</v>
      </c>
      <c r="E2236" s="17" t="s">
        <v>107</v>
      </c>
      <c r="F2236" s="211">
        <v>36.753</v>
      </c>
      <c r="H2236" s="32"/>
    </row>
    <row r="2237" spans="2:8" s="1" customFormat="1" ht="16.9" customHeight="1">
      <c r="B2237" s="32"/>
      <c r="C2237" s="210" t="s">
        <v>2021</v>
      </c>
      <c r="D2237" s="210" t="s">
        <v>2022</v>
      </c>
      <c r="E2237" s="17" t="s">
        <v>154</v>
      </c>
      <c r="F2237" s="211">
        <v>7.84</v>
      </c>
      <c r="H2237" s="32"/>
    </row>
    <row r="2238" spans="2:8" s="1" customFormat="1" ht="16.9" customHeight="1">
      <c r="B2238" s="32"/>
      <c r="C2238" s="210" t="s">
        <v>2026</v>
      </c>
      <c r="D2238" s="210" t="s">
        <v>2027</v>
      </c>
      <c r="E2238" s="17" t="s">
        <v>107</v>
      </c>
      <c r="F2238" s="211">
        <v>1.6</v>
      </c>
      <c r="H2238" s="32"/>
    </row>
    <row r="2239" spans="2:8" s="1" customFormat="1" ht="22.5">
      <c r="B2239" s="32"/>
      <c r="C2239" s="210" t="s">
        <v>712</v>
      </c>
      <c r="D2239" s="210" t="s">
        <v>713</v>
      </c>
      <c r="E2239" s="17" t="s">
        <v>107</v>
      </c>
      <c r="F2239" s="211">
        <v>1.444</v>
      </c>
      <c r="H2239" s="32"/>
    </row>
    <row r="2240" spans="2:8" s="1" customFormat="1" ht="16.9" customHeight="1">
      <c r="B2240" s="32"/>
      <c r="C2240" s="210" t="s">
        <v>2036</v>
      </c>
      <c r="D2240" s="210" t="s">
        <v>2037</v>
      </c>
      <c r="E2240" s="17" t="s">
        <v>154</v>
      </c>
      <c r="F2240" s="211">
        <v>5.518</v>
      </c>
      <c r="H2240" s="32"/>
    </row>
    <row r="2241" spans="2:8" s="1" customFormat="1" ht="16.9" customHeight="1">
      <c r="B2241" s="32"/>
      <c r="C2241" s="210" t="s">
        <v>2046</v>
      </c>
      <c r="D2241" s="210" t="s">
        <v>2047</v>
      </c>
      <c r="E2241" s="17" t="s">
        <v>154</v>
      </c>
      <c r="F2241" s="211">
        <v>35.36</v>
      </c>
      <c r="H2241" s="32"/>
    </row>
    <row r="2242" spans="2:8" s="1" customFormat="1" ht="16.9" customHeight="1">
      <c r="B2242" s="32"/>
      <c r="C2242" s="210" t="s">
        <v>2201</v>
      </c>
      <c r="D2242" s="210" t="s">
        <v>2202</v>
      </c>
      <c r="E2242" s="17" t="s">
        <v>154</v>
      </c>
      <c r="F2242" s="211">
        <v>9.6</v>
      </c>
      <c r="H2242" s="32"/>
    </row>
    <row r="2243" spans="2:8" s="1" customFormat="1" ht="16.9" customHeight="1">
      <c r="B2243" s="32"/>
      <c r="C2243" s="210" t="s">
        <v>2094</v>
      </c>
      <c r="D2243" s="210" t="s">
        <v>2095</v>
      </c>
      <c r="E2243" s="17" t="s">
        <v>107</v>
      </c>
      <c r="F2243" s="211">
        <v>3.542</v>
      </c>
      <c r="H2243" s="32"/>
    </row>
    <row r="2244" spans="2:8" s="1" customFormat="1" ht="16.9" customHeight="1">
      <c r="B2244" s="32"/>
      <c r="C2244" s="210" t="s">
        <v>2127</v>
      </c>
      <c r="D2244" s="210" t="s">
        <v>2128</v>
      </c>
      <c r="E2244" s="17" t="s">
        <v>172</v>
      </c>
      <c r="F2244" s="211">
        <v>12</v>
      </c>
      <c r="H2244" s="32"/>
    </row>
    <row r="2245" spans="2:8" s="1" customFormat="1" ht="16.9" customHeight="1">
      <c r="B2245" s="32"/>
      <c r="C2245" s="206" t="s">
        <v>1889</v>
      </c>
      <c r="D2245" s="207" t="s">
        <v>1890</v>
      </c>
      <c r="E2245" s="208" t="s">
        <v>199</v>
      </c>
      <c r="F2245" s="209">
        <v>1</v>
      </c>
      <c r="H2245" s="32"/>
    </row>
    <row r="2246" spans="2:8" s="1" customFormat="1" ht="16.9" customHeight="1">
      <c r="B2246" s="32"/>
      <c r="C2246" s="210" t="s">
        <v>1</v>
      </c>
      <c r="D2246" s="210" t="s">
        <v>2107</v>
      </c>
      <c r="E2246" s="17" t="s">
        <v>1</v>
      </c>
      <c r="F2246" s="211">
        <v>0</v>
      </c>
      <c r="H2246" s="32"/>
    </row>
    <row r="2247" spans="2:8" s="1" customFormat="1" ht="16.9" customHeight="1">
      <c r="B2247" s="32"/>
      <c r="C2247" s="210" t="s">
        <v>1</v>
      </c>
      <c r="D2247" s="210" t="s">
        <v>21</v>
      </c>
      <c r="E2247" s="17" t="s">
        <v>1</v>
      </c>
      <c r="F2247" s="211">
        <v>1</v>
      </c>
      <c r="H2247" s="32"/>
    </row>
    <row r="2248" spans="2:8" s="1" customFormat="1" ht="16.9" customHeight="1">
      <c r="B2248" s="32"/>
      <c r="C2248" s="210" t="s">
        <v>1889</v>
      </c>
      <c r="D2248" s="210" t="s">
        <v>333</v>
      </c>
      <c r="E2248" s="17" t="s">
        <v>1</v>
      </c>
      <c r="F2248" s="211">
        <v>1</v>
      </c>
      <c r="H2248" s="32"/>
    </row>
    <row r="2249" spans="2:8" s="1" customFormat="1" ht="16.9" customHeight="1">
      <c r="B2249" s="32"/>
      <c r="C2249" s="212" t="s">
        <v>2421</v>
      </c>
      <c r="H2249" s="32"/>
    </row>
    <row r="2250" spans="2:8" s="1" customFormat="1" ht="16.9" customHeight="1">
      <c r="B2250" s="32"/>
      <c r="C2250" s="210" t="s">
        <v>2105</v>
      </c>
      <c r="D2250" s="210" t="s">
        <v>1790</v>
      </c>
      <c r="E2250" s="17" t="s">
        <v>199</v>
      </c>
      <c r="F2250" s="211">
        <v>1</v>
      </c>
      <c r="H2250" s="32"/>
    </row>
    <row r="2251" spans="2:8" s="1" customFormat="1" ht="16.9" customHeight="1">
      <c r="B2251" s="32"/>
      <c r="C2251" s="210" t="s">
        <v>2168</v>
      </c>
      <c r="D2251" s="210" t="s">
        <v>2169</v>
      </c>
      <c r="E2251" s="17" t="s">
        <v>172</v>
      </c>
      <c r="F2251" s="211">
        <v>0.3</v>
      </c>
      <c r="H2251" s="32"/>
    </row>
    <row r="2252" spans="2:8" s="1" customFormat="1" ht="16.9" customHeight="1">
      <c r="B2252" s="32"/>
      <c r="C2252" s="206" t="s">
        <v>1891</v>
      </c>
      <c r="D2252" s="207" t="s">
        <v>1892</v>
      </c>
      <c r="E2252" s="208" t="s">
        <v>199</v>
      </c>
      <c r="F2252" s="209">
        <v>1</v>
      </c>
      <c r="H2252" s="32"/>
    </row>
    <row r="2253" spans="2:8" s="1" customFormat="1" ht="16.9" customHeight="1">
      <c r="B2253" s="32"/>
      <c r="C2253" s="210" t="s">
        <v>1</v>
      </c>
      <c r="D2253" s="210" t="s">
        <v>2111</v>
      </c>
      <c r="E2253" s="17" t="s">
        <v>1</v>
      </c>
      <c r="F2253" s="211">
        <v>0</v>
      </c>
      <c r="H2253" s="32"/>
    </row>
    <row r="2254" spans="2:8" s="1" customFormat="1" ht="16.9" customHeight="1">
      <c r="B2254" s="32"/>
      <c r="C2254" s="210" t="s">
        <v>1</v>
      </c>
      <c r="D2254" s="210" t="s">
        <v>21</v>
      </c>
      <c r="E2254" s="17" t="s">
        <v>1</v>
      </c>
      <c r="F2254" s="211">
        <v>1</v>
      </c>
      <c r="H2254" s="32"/>
    </row>
    <row r="2255" spans="2:8" s="1" customFormat="1" ht="16.9" customHeight="1">
      <c r="B2255" s="32"/>
      <c r="C2255" s="210" t="s">
        <v>1891</v>
      </c>
      <c r="D2255" s="210" t="s">
        <v>333</v>
      </c>
      <c r="E2255" s="17" t="s">
        <v>1</v>
      </c>
      <c r="F2255" s="211">
        <v>1</v>
      </c>
      <c r="H2255" s="32"/>
    </row>
    <row r="2256" spans="2:8" s="1" customFormat="1" ht="16.9" customHeight="1">
      <c r="B2256" s="32"/>
      <c r="C2256" s="212" t="s">
        <v>2421</v>
      </c>
      <c r="H2256" s="32"/>
    </row>
    <row r="2257" spans="2:8" s="1" customFormat="1" ht="16.9" customHeight="1">
      <c r="B2257" s="32"/>
      <c r="C2257" s="210" t="s">
        <v>2108</v>
      </c>
      <c r="D2257" s="210" t="s">
        <v>2109</v>
      </c>
      <c r="E2257" s="17" t="s">
        <v>199</v>
      </c>
      <c r="F2257" s="211">
        <v>1</v>
      </c>
      <c r="H2257" s="32"/>
    </row>
    <row r="2258" spans="2:8" s="1" customFormat="1" ht="16.9" customHeight="1">
      <c r="B2258" s="32"/>
      <c r="C2258" s="210" t="s">
        <v>2168</v>
      </c>
      <c r="D2258" s="210" t="s">
        <v>2169</v>
      </c>
      <c r="E2258" s="17" t="s">
        <v>172</v>
      </c>
      <c r="F2258" s="211">
        <v>0.3</v>
      </c>
      <c r="H2258" s="32"/>
    </row>
    <row r="2259" spans="2:8" s="1" customFormat="1" ht="16.9" customHeight="1">
      <c r="B2259" s="32"/>
      <c r="C2259" s="206" t="s">
        <v>1893</v>
      </c>
      <c r="D2259" s="207" t="s">
        <v>1894</v>
      </c>
      <c r="E2259" s="208" t="s">
        <v>199</v>
      </c>
      <c r="F2259" s="209">
        <v>1</v>
      </c>
      <c r="H2259" s="32"/>
    </row>
    <row r="2260" spans="2:8" s="1" customFormat="1" ht="16.9" customHeight="1">
      <c r="B2260" s="32"/>
      <c r="C2260" s="210" t="s">
        <v>1</v>
      </c>
      <c r="D2260" s="210" t="s">
        <v>2115</v>
      </c>
      <c r="E2260" s="17" t="s">
        <v>1</v>
      </c>
      <c r="F2260" s="211">
        <v>0</v>
      </c>
      <c r="H2260" s="32"/>
    </row>
    <row r="2261" spans="2:8" s="1" customFormat="1" ht="16.9" customHeight="1">
      <c r="B2261" s="32"/>
      <c r="C2261" s="210" t="s">
        <v>1</v>
      </c>
      <c r="D2261" s="210" t="s">
        <v>21</v>
      </c>
      <c r="E2261" s="17" t="s">
        <v>1</v>
      </c>
      <c r="F2261" s="211">
        <v>1</v>
      </c>
      <c r="H2261" s="32"/>
    </row>
    <row r="2262" spans="2:8" s="1" customFormat="1" ht="16.9" customHeight="1">
      <c r="B2262" s="32"/>
      <c r="C2262" s="210" t="s">
        <v>1893</v>
      </c>
      <c r="D2262" s="210" t="s">
        <v>333</v>
      </c>
      <c r="E2262" s="17" t="s">
        <v>1</v>
      </c>
      <c r="F2262" s="211">
        <v>1</v>
      </c>
      <c r="H2262" s="32"/>
    </row>
    <row r="2263" spans="2:8" s="1" customFormat="1" ht="16.9" customHeight="1">
      <c r="B2263" s="32"/>
      <c r="C2263" s="212" t="s">
        <v>2421</v>
      </c>
      <c r="H2263" s="32"/>
    </row>
    <row r="2264" spans="2:8" s="1" customFormat="1" ht="16.9" customHeight="1">
      <c r="B2264" s="32"/>
      <c r="C2264" s="210" t="s">
        <v>2112</v>
      </c>
      <c r="D2264" s="210" t="s">
        <v>2113</v>
      </c>
      <c r="E2264" s="17" t="s">
        <v>199</v>
      </c>
      <c r="F2264" s="211">
        <v>1</v>
      </c>
      <c r="H2264" s="32"/>
    </row>
    <row r="2265" spans="2:8" s="1" customFormat="1" ht="16.9" customHeight="1">
      <c r="B2265" s="32"/>
      <c r="C2265" s="210" t="s">
        <v>2173</v>
      </c>
      <c r="D2265" s="210" t="s">
        <v>2174</v>
      </c>
      <c r="E2265" s="17" t="s">
        <v>172</v>
      </c>
      <c r="F2265" s="211">
        <v>0.2</v>
      </c>
      <c r="H2265" s="32"/>
    </row>
    <row r="2266" spans="2:8" s="1" customFormat="1" ht="16.9" customHeight="1">
      <c r="B2266" s="32"/>
      <c r="C2266" s="206" t="s">
        <v>1895</v>
      </c>
      <c r="D2266" s="207" t="s">
        <v>1896</v>
      </c>
      <c r="E2266" s="208" t="s">
        <v>199</v>
      </c>
      <c r="F2266" s="209">
        <v>1</v>
      </c>
      <c r="H2266" s="32"/>
    </row>
    <row r="2267" spans="2:8" s="1" customFormat="1" ht="16.9" customHeight="1">
      <c r="B2267" s="32"/>
      <c r="C2267" s="210" t="s">
        <v>1</v>
      </c>
      <c r="D2267" s="210" t="s">
        <v>2119</v>
      </c>
      <c r="E2267" s="17" t="s">
        <v>1</v>
      </c>
      <c r="F2267" s="211">
        <v>0</v>
      </c>
      <c r="H2267" s="32"/>
    </row>
    <row r="2268" spans="2:8" s="1" customFormat="1" ht="16.9" customHeight="1">
      <c r="B2268" s="32"/>
      <c r="C2268" s="210" t="s">
        <v>1</v>
      </c>
      <c r="D2268" s="210" t="s">
        <v>21</v>
      </c>
      <c r="E2268" s="17" t="s">
        <v>1</v>
      </c>
      <c r="F2268" s="211">
        <v>1</v>
      </c>
      <c r="H2268" s="32"/>
    </row>
    <row r="2269" spans="2:8" s="1" customFormat="1" ht="16.9" customHeight="1">
      <c r="B2269" s="32"/>
      <c r="C2269" s="210" t="s">
        <v>1895</v>
      </c>
      <c r="D2269" s="210" t="s">
        <v>333</v>
      </c>
      <c r="E2269" s="17" t="s">
        <v>1</v>
      </c>
      <c r="F2269" s="211">
        <v>1</v>
      </c>
      <c r="H2269" s="32"/>
    </row>
    <row r="2270" spans="2:8" s="1" customFormat="1" ht="16.9" customHeight="1">
      <c r="B2270" s="32"/>
      <c r="C2270" s="212" t="s">
        <v>2421</v>
      </c>
      <c r="H2270" s="32"/>
    </row>
    <row r="2271" spans="2:8" s="1" customFormat="1" ht="16.9" customHeight="1">
      <c r="B2271" s="32"/>
      <c r="C2271" s="210" t="s">
        <v>2116</v>
      </c>
      <c r="D2271" s="210" t="s">
        <v>2117</v>
      </c>
      <c r="E2271" s="17" t="s">
        <v>199</v>
      </c>
      <c r="F2271" s="211">
        <v>1</v>
      </c>
      <c r="H2271" s="32"/>
    </row>
    <row r="2272" spans="2:8" s="1" customFormat="1" ht="16.9" customHeight="1">
      <c r="B2272" s="32"/>
      <c r="C2272" s="210" t="s">
        <v>2177</v>
      </c>
      <c r="D2272" s="210" t="s">
        <v>2178</v>
      </c>
      <c r="E2272" s="17" t="s">
        <v>172</v>
      </c>
      <c r="F2272" s="211">
        <v>0.15</v>
      </c>
      <c r="H2272" s="32"/>
    </row>
    <row r="2273" spans="2:8" s="1" customFormat="1" ht="16.9" customHeight="1">
      <c r="B2273" s="32"/>
      <c r="C2273" s="206" t="s">
        <v>1897</v>
      </c>
      <c r="D2273" s="207" t="s">
        <v>1898</v>
      </c>
      <c r="E2273" s="208" t="s">
        <v>199</v>
      </c>
      <c r="F2273" s="209">
        <v>1</v>
      </c>
      <c r="H2273" s="32"/>
    </row>
    <row r="2274" spans="2:8" s="1" customFormat="1" ht="16.9" customHeight="1">
      <c r="B2274" s="32"/>
      <c r="C2274" s="210" t="s">
        <v>1</v>
      </c>
      <c r="D2274" s="210" t="s">
        <v>2104</v>
      </c>
      <c r="E2274" s="17" t="s">
        <v>1</v>
      </c>
      <c r="F2274" s="211">
        <v>0</v>
      </c>
      <c r="H2274" s="32"/>
    </row>
    <row r="2275" spans="2:8" s="1" customFormat="1" ht="16.9" customHeight="1">
      <c r="B2275" s="32"/>
      <c r="C2275" s="210" t="s">
        <v>1</v>
      </c>
      <c r="D2275" s="210" t="s">
        <v>21</v>
      </c>
      <c r="E2275" s="17" t="s">
        <v>1</v>
      </c>
      <c r="F2275" s="211">
        <v>1</v>
      </c>
      <c r="H2275" s="32"/>
    </row>
    <row r="2276" spans="2:8" s="1" customFormat="1" ht="16.9" customHeight="1">
      <c r="B2276" s="32"/>
      <c r="C2276" s="210" t="s">
        <v>1897</v>
      </c>
      <c r="D2276" s="210" t="s">
        <v>333</v>
      </c>
      <c r="E2276" s="17" t="s">
        <v>1</v>
      </c>
      <c r="F2276" s="211">
        <v>1</v>
      </c>
      <c r="H2276" s="32"/>
    </row>
    <row r="2277" spans="2:8" s="1" customFormat="1" ht="16.9" customHeight="1">
      <c r="B2277" s="32"/>
      <c r="C2277" s="212" t="s">
        <v>2421</v>
      </c>
      <c r="H2277" s="32"/>
    </row>
    <row r="2278" spans="2:8" s="1" customFormat="1" ht="16.9" customHeight="1">
      <c r="B2278" s="32"/>
      <c r="C2278" s="210" t="s">
        <v>2101</v>
      </c>
      <c r="D2278" s="210" t="s">
        <v>2102</v>
      </c>
      <c r="E2278" s="17" t="s">
        <v>199</v>
      </c>
      <c r="F2278" s="211">
        <v>1</v>
      </c>
      <c r="H2278" s="32"/>
    </row>
    <row r="2279" spans="2:8" s="1" customFormat="1" ht="16.9" customHeight="1">
      <c r="B2279" s="32"/>
      <c r="C2279" s="210" t="s">
        <v>2164</v>
      </c>
      <c r="D2279" s="210" t="s">
        <v>2165</v>
      </c>
      <c r="E2279" s="17" t="s">
        <v>172</v>
      </c>
      <c r="F2279" s="211">
        <v>0.2</v>
      </c>
      <c r="H2279" s="32"/>
    </row>
    <row r="2280" spans="2:8" s="1" customFormat="1" ht="16.9" customHeight="1">
      <c r="B2280" s="32"/>
      <c r="C2280" s="206" t="s">
        <v>1899</v>
      </c>
      <c r="D2280" s="207" t="s">
        <v>1900</v>
      </c>
      <c r="E2280" s="208" t="s">
        <v>172</v>
      </c>
      <c r="F2280" s="209">
        <v>0.6</v>
      </c>
      <c r="H2280" s="32"/>
    </row>
    <row r="2281" spans="2:8" s="1" customFormat="1" ht="16.9" customHeight="1">
      <c r="B2281" s="32"/>
      <c r="C2281" s="210" t="s">
        <v>1</v>
      </c>
      <c r="D2281" s="210" t="s">
        <v>1943</v>
      </c>
      <c r="E2281" s="17" t="s">
        <v>1</v>
      </c>
      <c r="F2281" s="211">
        <v>0.6</v>
      </c>
      <c r="H2281" s="32"/>
    </row>
    <row r="2282" spans="2:8" s="1" customFormat="1" ht="16.9" customHeight="1">
      <c r="B2282" s="32"/>
      <c r="C2282" s="210" t="s">
        <v>1899</v>
      </c>
      <c r="D2282" s="210" t="s">
        <v>333</v>
      </c>
      <c r="E2282" s="17" t="s">
        <v>1</v>
      </c>
      <c r="F2282" s="211">
        <v>0.6</v>
      </c>
      <c r="H2282" s="32"/>
    </row>
    <row r="2283" spans="2:8" s="1" customFormat="1" ht="16.9" customHeight="1">
      <c r="B2283" s="32"/>
      <c r="C2283" s="212" t="s">
        <v>2421</v>
      </c>
      <c r="H2283" s="32"/>
    </row>
    <row r="2284" spans="2:8" s="1" customFormat="1" ht="22.5">
      <c r="B2284" s="32"/>
      <c r="C2284" s="210" t="s">
        <v>1938</v>
      </c>
      <c r="D2284" s="210" t="s">
        <v>1939</v>
      </c>
      <c r="E2284" s="17" t="s">
        <v>107</v>
      </c>
      <c r="F2284" s="211">
        <v>14.288</v>
      </c>
      <c r="H2284" s="32"/>
    </row>
    <row r="2285" spans="2:8" s="1" customFormat="1" ht="16.9" customHeight="1">
      <c r="B2285" s="32"/>
      <c r="C2285" s="210" t="s">
        <v>1927</v>
      </c>
      <c r="D2285" s="210" t="s">
        <v>1928</v>
      </c>
      <c r="E2285" s="17" t="s">
        <v>154</v>
      </c>
      <c r="F2285" s="211">
        <v>36</v>
      </c>
      <c r="H2285" s="32"/>
    </row>
    <row r="2286" spans="2:8" s="1" customFormat="1" ht="16.9" customHeight="1">
      <c r="B2286" s="32"/>
      <c r="C2286" s="210" t="s">
        <v>1962</v>
      </c>
      <c r="D2286" s="210" t="s">
        <v>1963</v>
      </c>
      <c r="E2286" s="17" t="s">
        <v>154</v>
      </c>
      <c r="F2286" s="211">
        <v>54.4</v>
      </c>
      <c r="H2286" s="32"/>
    </row>
    <row r="2287" spans="2:8" s="1" customFormat="1" ht="16.9" customHeight="1">
      <c r="B2287" s="32"/>
      <c r="C2287" s="210" t="s">
        <v>1971</v>
      </c>
      <c r="D2287" s="210" t="s">
        <v>1972</v>
      </c>
      <c r="E2287" s="17" t="s">
        <v>1876</v>
      </c>
      <c r="F2287" s="211">
        <v>2376</v>
      </c>
      <c r="H2287" s="32"/>
    </row>
    <row r="2288" spans="2:8" s="1" customFormat="1" ht="16.9" customHeight="1">
      <c r="B2288" s="32"/>
      <c r="C2288" s="210" t="s">
        <v>2026</v>
      </c>
      <c r="D2288" s="210" t="s">
        <v>2027</v>
      </c>
      <c r="E2288" s="17" t="s">
        <v>107</v>
      </c>
      <c r="F2288" s="211">
        <v>1.6</v>
      </c>
      <c r="H2288" s="32"/>
    </row>
    <row r="2289" spans="2:8" s="1" customFormat="1" ht="22.5">
      <c r="B2289" s="32"/>
      <c r="C2289" s="210" t="s">
        <v>712</v>
      </c>
      <c r="D2289" s="210" t="s">
        <v>713</v>
      </c>
      <c r="E2289" s="17" t="s">
        <v>107</v>
      </c>
      <c r="F2289" s="211">
        <v>1.444</v>
      </c>
      <c r="H2289" s="32"/>
    </row>
    <row r="2290" spans="2:8" s="1" customFormat="1" ht="16.9" customHeight="1">
      <c r="B2290" s="32"/>
      <c r="C2290" s="210" t="s">
        <v>2046</v>
      </c>
      <c r="D2290" s="210" t="s">
        <v>2047</v>
      </c>
      <c r="E2290" s="17" t="s">
        <v>154</v>
      </c>
      <c r="F2290" s="211">
        <v>35.36</v>
      </c>
      <c r="H2290" s="32"/>
    </row>
    <row r="2291" spans="2:8" s="1" customFormat="1" ht="16.9" customHeight="1">
      <c r="B2291" s="32"/>
      <c r="C2291" s="210" t="s">
        <v>2201</v>
      </c>
      <c r="D2291" s="210" t="s">
        <v>2202</v>
      </c>
      <c r="E2291" s="17" t="s">
        <v>154</v>
      </c>
      <c r="F2291" s="211">
        <v>9.6</v>
      </c>
      <c r="H2291" s="32"/>
    </row>
    <row r="2292" spans="2:8" s="1" customFormat="1" ht="16.9" customHeight="1">
      <c r="B2292" s="32"/>
      <c r="C2292" s="210" t="s">
        <v>2094</v>
      </c>
      <c r="D2292" s="210" t="s">
        <v>2095</v>
      </c>
      <c r="E2292" s="17" t="s">
        <v>107</v>
      </c>
      <c r="F2292" s="211">
        <v>3.542</v>
      </c>
      <c r="H2292" s="32"/>
    </row>
    <row r="2293" spans="2:8" s="1" customFormat="1" ht="16.9" customHeight="1">
      <c r="B2293" s="32"/>
      <c r="C2293" s="210" t="s">
        <v>2127</v>
      </c>
      <c r="D2293" s="210" t="s">
        <v>2128</v>
      </c>
      <c r="E2293" s="17" t="s">
        <v>172</v>
      </c>
      <c r="F2293" s="211">
        <v>12</v>
      </c>
      <c r="H2293" s="32"/>
    </row>
    <row r="2294" spans="2:8" s="1" customFormat="1" ht="16.9" customHeight="1">
      <c r="B2294" s="32"/>
      <c r="C2294" s="210" t="s">
        <v>2120</v>
      </c>
      <c r="D2294" s="210" t="s">
        <v>2121</v>
      </c>
      <c r="E2294" s="17" t="s">
        <v>172</v>
      </c>
      <c r="F2294" s="211">
        <v>5.2</v>
      </c>
      <c r="H2294" s="32"/>
    </row>
    <row r="2295" spans="2:8" s="1" customFormat="1" ht="16.9" customHeight="1">
      <c r="B2295" s="32"/>
      <c r="C2295" s="206" t="s">
        <v>1902</v>
      </c>
      <c r="D2295" s="207" t="s">
        <v>1903</v>
      </c>
      <c r="E2295" s="208" t="s">
        <v>172</v>
      </c>
      <c r="F2295" s="209">
        <v>2</v>
      </c>
      <c r="H2295" s="32"/>
    </row>
    <row r="2296" spans="2:8" s="1" customFormat="1" ht="16.9" customHeight="1">
      <c r="B2296" s="32"/>
      <c r="C2296" s="210" t="s">
        <v>1</v>
      </c>
      <c r="D2296" s="210" t="s">
        <v>1944</v>
      </c>
      <c r="E2296" s="17" t="s">
        <v>1</v>
      </c>
      <c r="F2296" s="211">
        <v>2</v>
      </c>
      <c r="H2296" s="32"/>
    </row>
    <row r="2297" spans="2:8" s="1" customFormat="1" ht="16.9" customHeight="1">
      <c r="B2297" s="32"/>
      <c r="C2297" s="210" t="s">
        <v>1902</v>
      </c>
      <c r="D2297" s="210" t="s">
        <v>333</v>
      </c>
      <c r="E2297" s="17" t="s">
        <v>1</v>
      </c>
      <c r="F2297" s="211">
        <v>2</v>
      </c>
      <c r="H2297" s="32"/>
    </row>
    <row r="2298" spans="2:8" s="1" customFormat="1" ht="16.9" customHeight="1">
      <c r="B2298" s="32"/>
      <c r="C2298" s="212" t="s">
        <v>2421</v>
      </c>
      <c r="H2298" s="32"/>
    </row>
    <row r="2299" spans="2:8" s="1" customFormat="1" ht="22.5">
      <c r="B2299" s="32"/>
      <c r="C2299" s="210" t="s">
        <v>1938</v>
      </c>
      <c r="D2299" s="210" t="s">
        <v>1939</v>
      </c>
      <c r="E2299" s="17" t="s">
        <v>107</v>
      </c>
      <c r="F2299" s="211">
        <v>14.288</v>
      </c>
      <c r="H2299" s="32"/>
    </row>
    <row r="2300" spans="2:8" s="1" customFormat="1" ht="16.9" customHeight="1">
      <c r="B2300" s="32"/>
      <c r="C2300" s="210" t="s">
        <v>2046</v>
      </c>
      <c r="D2300" s="210" t="s">
        <v>2047</v>
      </c>
      <c r="E2300" s="17" t="s">
        <v>154</v>
      </c>
      <c r="F2300" s="211">
        <v>35.36</v>
      </c>
      <c r="H2300" s="32"/>
    </row>
    <row r="2301" spans="2:8" s="1" customFormat="1" ht="16.9" customHeight="1">
      <c r="B2301" s="32"/>
      <c r="C2301" s="210" t="s">
        <v>2127</v>
      </c>
      <c r="D2301" s="210" t="s">
        <v>2128</v>
      </c>
      <c r="E2301" s="17" t="s">
        <v>172</v>
      </c>
      <c r="F2301" s="211">
        <v>12</v>
      </c>
      <c r="H2301" s="32"/>
    </row>
    <row r="2302" spans="2:8" s="1" customFormat="1" ht="16.9" customHeight="1">
      <c r="B2302" s="32"/>
      <c r="C2302" s="210" t="s">
        <v>2120</v>
      </c>
      <c r="D2302" s="210" t="s">
        <v>2121</v>
      </c>
      <c r="E2302" s="17" t="s">
        <v>172</v>
      </c>
      <c r="F2302" s="211">
        <v>5.2</v>
      </c>
      <c r="H2302" s="32"/>
    </row>
    <row r="2303" spans="2:8" s="1" customFormat="1" ht="16.9" customHeight="1">
      <c r="B2303" s="32"/>
      <c r="C2303" s="206" t="s">
        <v>234</v>
      </c>
      <c r="D2303" s="207" t="s">
        <v>235</v>
      </c>
      <c r="E2303" s="208" t="s">
        <v>236</v>
      </c>
      <c r="F2303" s="209">
        <v>6.84</v>
      </c>
      <c r="H2303" s="32"/>
    </row>
    <row r="2304" spans="2:8" s="1" customFormat="1" ht="16.9" customHeight="1">
      <c r="B2304" s="32"/>
      <c r="C2304" s="210" t="s">
        <v>1</v>
      </c>
      <c r="D2304" s="210" t="s">
        <v>527</v>
      </c>
      <c r="E2304" s="17" t="s">
        <v>1</v>
      </c>
      <c r="F2304" s="211">
        <v>0</v>
      </c>
      <c r="H2304" s="32"/>
    </row>
    <row r="2305" spans="2:8" s="1" customFormat="1" ht="16.9" customHeight="1">
      <c r="B2305" s="32"/>
      <c r="C2305" s="210" t="s">
        <v>1</v>
      </c>
      <c r="D2305" s="210" t="s">
        <v>942</v>
      </c>
      <c r="E2305" s="17" t="s">
        <v>1</v>
      </c>
      <c r="F2305" s="211">
        <v>0</v>
      </c>
      <c r="H2305" s="32"/>
    </row>
    <row r="2306" spans="2:8" s="1" customFormat="1" ht="16.9" customHeight="1">
      <c r="B2306" s="32"/>
      <c r="C2306" s="210" t="s">
        <v>1</v>
      </c>
      <c r="D2306" s="210" t="s">
        <v>945</v>
      </c>
      <c r="E2306" s="17" t="s">
        <v>1</v>
      </c>
      <c r="F2306" s="211">
        <v>6.84</v>
      </c>
      <c r="H2306" s="32"/>
    </row>
    <row r="2307" spans="2:8" s="1" customFormat="1" ht="16.9" customHeight="1">
      <c r="B2307" s="32"/>
      <c r="C2307" s="210" t="s">
        <v>234</v>
      </c>
      <c r="D2307" s="210" t="s">
        <v>333</v>
      </c>
      <c r="E2307" s="17" t="s">
        <v>1</v>
      </c>
      <c r="F2307" s="211">
        <v>6.84</v>
      </c>
      <c r="H2307" s="32"/>
    </row>
    <row r="2308" spans="2:8" s="1" customFormat="1" ht="16.9" customHeight="1">
      <c r="B2308" s="32"/>
      <c r="C2308" s="212" t="s">
        <v>2421</v>
      </c>
      <c r="H2308" s="32"/>
    </row>
    <row r="2309" spans="2:8" s="1" customFormat="1" ht="16.9" customHeight="1">
      <c r="B2309" s="32"/>
      <c r="C2309" s="210" t="s">
        <v>939</v>
      </c>
      <c r="D2309" s="210" t="s">
        <v>940</v>
      </c>
      <c r="E2309" s="17" t="s">
        <v>236</v>
      </c>
      <c r="F2309" s="211">
        <v>13.68</v>
      </c>
      <c r="H2309" s="32"/>
    </row>
    <row r="2310" spans="2:8" s="1" customFormat="1" ht="16.9" customHeight="1">
      <c r="B2310" s="32"/>
      <c r="C2310" s="206" t="s">
        <v>238</v>
      </c>
      <c r="D2310" s="207" t="s">
        <v>239</v>
      </c>
      <c r="E2310" s="208" t="s">
        <v>236</v>
      </c>
      <c r="F2310" s="209">
        <v>6.84</v>
      </c>
      <c r="H2310" s="32"/>
    </row>
    <row r="2311" spans="2:8" s="1" customFormat="1" ht="16.9" customHeight="1">
      <c r="B2311" s="32"/>
      <c r="C2311" s="210" t="s">
        <v>1</v>
      </c>
      <c r="D2311" s="210" t="s">
        <v>552</v>
      </c>
      <c r="E2311" s="17" t="s">
        <v>1</v>
      </c>
      <c r="F2311" s="211">
        <v>0</v>
      </c>
      <c r="H2311" s="32"/>
    </row>
    <row r="2312" spans="2:8" s="1" customFormat="1" ht="16.9" customHeight="1">
      <c r="B2312" s="32"/>
      <c r="C2312" s="210" t="s">
        <v>1</v>
      </c>
      <c r="D2312" s="210" t="s">
        <v>942</v>
      </c>
      <c r="E2312" s="17" t="s">
        <v>1</v>
      </c>
      <c r="F2312" s="211">
        <v>0</v>
      </c>
      <c r="H2312" s="32"/>
    </row>
    <row r="2313" spans="2:8" s="1" customFormat="1" ht="16.9" customHeight="1">
      <c r="B2313" s="32"/>
      <c r="C2313" s="210" t="s">
        <v>1</v>
      </c>
      <c r="D2313" s="210" t="s">
        <v>234</v>
      </c>
      <c r="E2313" s="17" t="s">
        <v>1</v>
      </c>
      <c r="F2313" s="211">
        <v>6.84</v>
      </c>
      <c r="H2313" s="32"/>
    </row>
    <row r="2314" spans="2:8" s="1" customFormat="1" ht="16.9" customHeight="1">
      <c r="B2314" s="32"/>
      <c r="C2314" s="210" t="s">
        <v>238</v>
      </c>
      <c r="D2314" s="210" t="s">
        <v>333</v>
      </c>
      <c r="E2314" s="17" t="s">
        <v>1</v>
      </c>
      <c r="F2314" s="211">
        <v>6.84</v>
      </c>
      <c r="H2314" s="32"/>
    </row>
    <row r="2315" spans="2:8" s="1" customFormat="1" ht="16.9" customHeight="1">
      <c r="B2315" s="32"/>
      <c r="C2315" s="212" t="s">
        <v>2421</v>
      </c>
      <c r="H2315" s="32"/>
    </row>
    <row r="2316" spans="2:8" s="1" customFormat="1" ht="16.9" customHeight="1">
      <c r="B2316" s="32"/>
      <c r="C2316" s="210" t="s">
        <v>939</v>
      </c>
      <c r="D2316" s="210" t="s">
        <v>940</v>
      </c>
      <c r="E2316" s="17" t="s">
        <v>236</v>
      </c>
      <c r="F2316" s="211">
        <v>13.68</v>
      </c>
      <c r="H2316" s="32"/>
    </row>
    <row r="2317" spans="2:8" s="1" customFormat="1" ht="16.9" customHeight="1">
      <c r="B2317" s="32"/>
      <c r="C2317" s="210" t="s">
        <v>957</v>
      </c>
      <c r="D2317" s="210" t="s">
        <v>958</v>
      </c>
      <c r="E2317" s="17" t="s">
        <v>236</v>
      </c>
      <c r="F2317" s="211">
        <v>95.76</v>
      </c>
      <c r="H2317" s="32"/>
    </row>
    <row r="2318" spans="2:8" s="1" customFormat="1" ht="16.9" customHeight="1">
      <c r="B2318" s="32"/>
      <c r="C2318" s="210" t="s">
        <v>978</v>
      </c>
      <c r="D2318" s="210" t="s">
        <v>979</v>
      </c>
      <c r="E2318" s="17" t="s">
        <v>236</v>
      </c>
      <c r="F2318" s="211">
        <v>6.84</v>
      </c>
      <c r="H2318" s="32"/>
    </row>
    <row r="2319" spans="2:8" s="1" customFormat="1" ht="22.5">
      <c r="B2319" s="32"/>
      <c r="C2319" s="210" t="s">
        <v>986</v>
      </c>
      <c r="D2319" s="210" t="s">
        <v>987</v>
      </c>
      <c r="E2319" s="17" t="s">
        <v>236</v>
      </c>
      <c r="F2319" s="211">
        <v>6.84</v>
      </c>
      <c r="H2319" s="32"/>
    </row>
    <row r="2320" spans="2:8" s="1" customFormat="1" ht="16.9" customHeight="1">
      <c r="B2320" s="32"/>
      <c r="C2320" s="206" t="s">
        <v>268</v>
      </c>
      <c r="D2320" s="207" t="s">
        <v>1905</v>
      </c>
      <c r="E2320" s="208" t="s">
        <v>154</v>
      </c>
      <c r="F2320" s="209">
        <v>36</v>
      </c>
      <c r="H2320" s="32"/>
    </row>
    <row r="2321" spans="2:8" s="1" customFormat="1" ht="16.9" customHeight="1">
      <c r="B2321" s="32"/>
      <c r="C2321" s="210" t="s">
        <v>1</v>
      </c>
      <c r="D2321" s="210" t="s">
        <v>1930</v>
      </c>
      <c r="E2321" s="17" t="s">
        <v>1</v>
      </c>
      <c r="F2321" s="211">
        <v>0</v>
      </c>
      <c r="H2321" s="32"/>
    </row>
    <row r="2322" spans="2:8" s="1" customFormat="1" ht="16.9" customHeight="1">
      <c r="B2322" s="32"/>
      <c r="C2322" s="210" t="s">
        <v>1</v>
      </c>
      <c r="D2322" s="210" t="s">
        <v>1931</v>
      </c>
      <c r="E2322" s="17" t="s">
        <v>1</v>
      </c>
      <c r="F2322" s="211">
        <v>16</v>
      </c>
      <c r="H2322" s="32"/>
    </row>
    <row r="2323" spans="2:8" s="1" customFormat="1" ht="16.9" customHeight="1">
      <c r="B2323" s="32"/>
      <c r="C2323" s="210" t="s">
        <v>1</v>
      </c>
      <c r="D2323" s="210" t="s">
        <v>1932</v>
      </c>
      <c r="E2323" s="17" t="s">
        <v>1</v>
      </c>
      <c r="F2323" s="211">
        <v>0</v>
      </c>
      <c r="H2323" s="32"/>
    </row>
    <row r="2324" spans="2:8" s="1" customFormat="1" ht="16.9" customHeight="1">
      <c r="B2324" s="32"/>
      <c r="C2324" s="210" t="s">
        <v>1</v>
      </c>
      <c r="D2324" s="210" t="s">
        <v>1866</v>
      </c>
      <c r="E2324" s="17" t="s">
        <v>1</v>
      </c>
      <c r="F2324" s="211">
        <v>20</v>
      </c>
      <c r="H2324" s="32"/>
    </row>
    <row r="2325" spans="2:8" s="1" customFormat="1" ht="16.9" customHeight="1">
      <c r="B2325" s="32"/>
      <c r="C2325" s="210" t="s">
        <v>268</v>
      </c>
      <c r="D2325" s="210" t="s">
        <v>334</v>
      </c>
      <c r="E2325" s="17" t="s">
        <v>1</v>
      </c>
      <c r="F2325" s="211">
        <v>36</v>
      </c>
      <c r="H2325" s="32"/>
    </row>
    <row r="2326" spans="2:8" s="1" customFormat="1" ht="16.9" customHeight="1">
      <c r="B2326" s="32"/>
      <c r="C2326" s="212" t="s">
        <v>2421</v>
      </c>
      <c r="H2326" s="32"/>
    </row>
    <row r="2327" spans="2:8" s="1" customFormat="1" ht="16.9" customHeight="1">
      <c r="B2327" s="32"/>
      <c r="C2327" s="210" t="s">
        <v>1927</v>
      </c>
      <c r="D2327" s="210" t="s">
        <v>1928</v>
      </c>
      <c r="E2327" s="17" t="s">
        <v>154</v>
      </c>
      <c r="F2327" s="211">
        <v>36</v>
      </c>
      <c r="H2327" s="32"/>
    </row>
    <row r="2328" spans="2:8" s="1" customFormat="1" ht="16.9" customHeight="1">
      <c r="B2328" s="32"/>
      <c r="C2328" s="210" t="s">
        <v>939</v>
      </c>
      <c r="D2328" s="210" t="s">
        <v>940</v>
      </c>
      <c r="E2328" s="17" t="s">
        <v>236</v>
      </c>
      <c r="F2328" s="211">
        <v>13.68</v>
      </c>
      <c r="H2328" s="32"/>
    </row>
    <row r="2329" spans="2:8" s="1" customFormat="1" ht="16.9" customHeight="1">
      <c r="B2329" s="32"/>
      <c r="C2329" s="206" t="s">
        <v>1906</v>
      </c>
      <c r="D2329" s="207" t="s">
        <v>1907</v>
      </c>
      <c r="E2329" s="208" t="s">
        <v>154</v>
      </c>
      <c r="F2329" s="209">
        <v>16</v>
      </c>
      <c r="H2329" s="32"/>
    </row>
    <row r="2330" spans="2:8" s="1" customFormat="1" ht="16.9" customHeight="1">
      <c r="B2330" s="32"/>
      <c r="C2330" s="210" t="s">
        <v>1</v>
      </c>
      <c r="D2330" s="210" t="s">
        <v>1930</v>
      </c>
      <c r="E2330" s="17" t="s">
        <v>1</v>
      </c>
      <c r="F2330" s="211">
        <v>0</v>
      </c>
      <c r="H2330" s="32"/>
    </row>
    <row r="2331" spans="2:8" s="1" customFormat="1" ht="16.9" customHeight="1">
      <c r="B2331" s="32"/>
      <c r="C2331" s="210" t="s">
        <v>1</v>
      </c>
      <c r="D2331" s="210" t="s">
        <v>1931</v>
      </c>
      <c r="E2331" s="17" t="s">
        <v>1</v>
      </c>
      <c r="F2331" s="211">
        <v>16</v>
      </c>
      <c r="H2331" s="32"/>
    </row>
    <row r="2332" spans="2:8" s="1" customFormat="1" ht="16.9" customHeight="1">
      <c r="B2332" s="32"/>
      <c r="C2332" s="210" t="s">
        <v>1906</v>
      </c>
      <c r="D2332" s="210" t="s">
        <v>333</v>
      </c>
      <c r="E2332" s="17" t="s">
        <v>1</v>
      </c>
      <c r="F2332" s="211">
        <v>16</v>
      </c>
      <c r="H2332" s="32"/>
    </row>
    <row r="2333" spans="2:8" s="1" customFormat="1" ht="16.9" customHeight="1">
      <c r="B2333" s="32"/>
      <c r="C2333" s="212" t="s">
        <v>2421</v>
      </c>
      <c r="H2333" s="32"/>
    </row>
    <row r="2334" spans="2:8" s="1" customFormat="1" ht="16.9" customHeight="1">
      <c r="B2334" s="32"/>
      <c r="C2334" s="210" t="s">
        <v>1927</v>
      </c>
      <c r="D2334" s="210" t="s">
        <v>1928</v>
      </c>
      <c r="E2334" s="17" t="s">
        <v>154</v>
      </c>
      <c r="F2334" s="211">
        <v>36</v>
      </c>
      <c r="H2334" s="32"/>
    </row>
    <row r="2335" spans="2:8" s="1" customFormat="1" ht="22.5">
      <c r="B2335" s="32"/>
      <c r="C2335" s="210" t="s">
        <v>1938</v>
      </c>
      <c r="D2335" s="210" t="s">
        <v>1939</v>
      </c>
      <c r="E2335" s="17" t="s">
        <v>107</v>
      </c>
      <c r="F2335" s="211">
        <v>14.288</v>
      </c>
      <c r="H2335" s="32"/>
    </row>
    <row r="2336" spans="2:8" s="1" customFormat="1" ht="16.9" customHeight="1">
      <c r="B2336" s="32"/>
      <c r="C2336" s="206" t="s">
        <v>1908</v>
      </c>
      <c r="D2336" s="207" t="s">
        <v>1909</v>
      </c>
      <c r="E2336" s="208" t="s">
        <v>154</v>
      </c>
      <c r="F2336" s="209">
        <v>20</v>
      </c>
      <c r="H2336" s="32"/>
    </row>
    <row r="2337" spans="2:8" s="1" customFormat="1" ht="16.9" customHeight="1">
      <c r="B2337" s="32"/>
      <c r="C2337" s="210" t="s">
        <v>1</v>
      </c>
      <c r="D2337" s="210" t="s">
        <v>1932</v>
      </c>
      <c r="E2337" s="17" t="s">
        <v>1</v>
      </c>
      <c r="F2337" s="211">
        <v>0</v>
      </c>
      <c r="H2337" s="32"/>
    </row>
    <row r="2338" spans="2:8" s="1" customFormat="1" ht="16.9" customHeight="1">
      <c r="B2338" s="32"/>
      <c r="C2338" s="210" t="s">
        <v>1</v>
      </c>
      <c r="D2338" s="210" t="s">
        <v>1866</v>
      </c>
      <c r="E2338" s="17" t="s">
        <v>1</v>
      </c>
      <c r="F2338" s="211">
        <v>20</v>
      </c>
      <c r="H2338" s="32"/>
    </row>
    <row r="2339" spans="2:8" s="1" customFormat="1" ht="16.9" customHeight="1">
      <c r="B2339" s="32"/>
      <c r="C2339" s="210" t="s">
        <v>1908</v>
      </c>
      <c r="D2339" s="210" t="s">
        <v>333</v>
      </c>
      <c r="E2339" s="17" t="s">
        <v>1</v>
      </c>
      <c r="F2339" s="211">
        <v>20</v>
      </c>
      <c r="H2339" s="32"/>
    </row>
    <row r="2340" spans="2:8" s="1" customFormat="1" ht="16.9" customHeight="1">
      <c r="B2340" s="32"/>
      <c r="C2340" s="212" t="s">
        <v>2421</v>
      </c>
      <c r="H2340" s="32"/>
    </row>
    <row r="2341" spans="2:8" s="1" customFormat="1" ht="16.9" customHeight="1">
      <c r="B2341" s="32"/>
      <c r="C2341" s="210" t="s">
        <v>1927</v>
      </c>
      <c r="D2341" s="210" t="s">
        <v>1928</v>
      </c>
      <c r="E2341" s="17" t="s">
        <v>154</v>
      </c>
      <c r="F2341" s="211">
        <v>36</v>
      </c>
      <c r="H2341" s="32"/>
    </row>
    <row r="2342" spans="2:8" s="1" customFormat="1" ht="22.5">
      <c r="B2342" s="32"/>
      <c r="C2342" s="210" t="s">
        <v>1933</v>
      </c>
      <c r="D2342" s="210" t="s">
        <v>1934</v>
      </c>
      <c r="E2342" s="17" t="s">
        <v>107</v>
      </c>
      <c r="F2342" s="211">
        <v>6</v>
      </c>
      <c r="H2342" s="32"/>
    </row>
    <row r="2343" spans="2:8" s="1" customFormat="1" ht="16.9" customHeight="1">
      <c r="B2343" s="32"/>
      <c r="C2343" s="206" t="s">
        <v>1910</v>
      </c>
      <c r="D2343" s="207" t="s">
        <v>1911</v>
      </c>
      <c r="E2343" s="208" t="s">
        <v>154</v>
      </c>
      <c r="F2343" s="209">
        <v>5.518</v>
      </c>
      <c r="H2343" s="32"/>
    </row>
    <row r="2344" spans="2:8" s="1" customFormat="1" ht="16.9" customHeight="1">
      <c r="B2344" s="32"/>
      <c r="C2344" s="210" t="s">
        <v>1</v>
      </c>
      <c r="D2344" s="210" t="s">
        <v>2039</v>
      </c>
      <c r="E2344" s="17" t="s">
        <v>1</v>
      </c>
      <c r="F2344" s="211">
        <v>0</v>
      </c>
      <c r="H2344" s="32"/>
    </row>
    <row r="2345" spans="2:8" s="1" customFormat="1" ht="16.9" customHeight="1">
      <c r="B2345" s="32"/>
      <c r="C2345" s="210" t="s">
        <v>1</v>
      </c>
      <c r="D2345" s="210" t="s">
        <v>2040</v>
      </c>
      <c r="E2345" s="17" t="s">
        <v>1</v>
      </c>
      <c r="F2345" s="211">
        <v>6.158</v>
      </c>
      <c r="H2345" s="32"/>
    </row>
    <row r="2346" spans="2:8" s="1" customFormat="1" ht="16.9" customHeight="1">
      <c r="B2346" s="32"/>
      <c r="C2346" s="210" t="s">
        <v>1</v>
      </c>
      <c r="D2346" s="210" t="s">
        <v>2041</v>
      </c>
      <c r="E2346" s="17" t="s">
        <v>1</v>
      </c>
      <c r="F2346" s="211">
        <v>0</v>
      </c>
      <c r="H2346" s="32"/>
    </row>
    <row r="2347" spans="2:8" s="1" customFormat="1" ht="16.9" customHeight="1">
      <c r="B2347" s="32"/>
      <c r="C2347" s="210" t="s">
        <v>1</v>
      </c>
      <c r="D2347" s="210" t="s">
        <v>2042</v>
      </c>
      <c r="E2347" s="17" t="s">
        <v>1</v>
      </c>
      <c r="F2347" s="211">
        <v>-0.64</v>
      </c>
      <c r="H2347" s="32"/>
    </row>
    <row r="2348" spans="2:8" s="1" customFormat="1" ht="16.9" customHeight="1">
      <c r="B2348" s="32"/>
      <c r="C2348" s="210" t="s">
        <v>1910</v>
      </c>
      <c r="D2348" s="210" t="s">
        <v>334</v>
      </c>
      <c r="E2348" s="17" t="s">
        <v>1</v>
      </c>
      <c r="F2348" s="211">
        <v>5.518</v>
      </c>
      <c r="H2348" s="32"/>
    </row>
    <row r="2349" spans="2:8" s="1" customFormat="1" ht="16.9" customHeight="1">
      <c r="B2349" s="32"/>
      <c r="C2349" s="212" t="s">
        <v>2421</v>
      </c>
      <c r="H2349" s="32"/>
    </row>
    <row r="2350" spans="2:8" s="1" customFormat="1" ht="16.9" customHeight="1">
      <c r="B2350" s="32"/>
      <c r="C2350" s="210" t="s">
        <v>2036</v>
      </c>
      <c r="D2350" s="210" t="s">
        <v>2037</v>
      </c>
      <c r="E2350" s="17" t="s">
        <v>154</v>
      </c>
      <c r="F2350" s="211">
        <v>5.518</v>
      </c>
      <c r="H2350" s="32"/>
    </row>
    <row r="2351" spans="2:8" s="1" customFormat="1" ht="16.9" customHeight="1">
      <c r="B2351" s="32"/>
      <c r="C2351" s="210" t="s">
        <v>644</v>
      </c>
      <c r="D2351" s="210" t="s">
        <v>645</v>
      </c>
      <c r="E2351" s="17" t="s">
        <v>154</v>
      </c>
      <c r="F2351" s="211">
        <v>29.842</v>
      </c>
      <c r="H2351" s="32"/>
    </row>
    <row r="2352" spans="2:8" s="1" customFormat="1" ht="16.9" customHeight="1">
      <c r="B2352" s="32"/>
      <c r="C2352" s="210" t="s">
        <v>2043</v>
      </c>
      <c r="D2352" s="210" t="s">
        <v>2044</v>
      </c>
      <c r="E2352" s="17" t="s">
        <v>154</v>
      </c>
      <c r="F2352" s="211">
        <v>29.842</v>
      </c>
      <c r="H2352" s="32"/>
    </row>
    <row r="2353" spans="2:8" s="1" customFormat="1" ht="16.9" customHeight="1">
      <c r="B2353" s="32"/>
      <c r="C2353" s="206" t="s">
        <v>1913</v>
      </c>
      <c r="D2353" s="207" t="s">
        <v>1914</v>
      </c>
      <c r="E2353" s="208" t="s">
        <v>154</v>
      </c>
      <c r="F2353" s="209">
        <v>4.269</v>
      </c>
      <c r="H2353" s="32"/>
    </row>
    <row r="2354" spans="2:8" s="1" customFormat="1" ht="16.9" customHeight="1">
      <c r="B2354" s="32"/>
      <c r="C2354" s="210" t="s">
        <v>1</v>
      </c>
      <c r="D2354" s="210" t="s">
        <v>2195</v>
      </c>
      <c r="E2354" s="17" t="s">
        <v>1</v>
      </c>
      <c r="F2354" s="211">
        <v>4.909</v>
      </c>
      <c r="H2354" s="32"/>
    </row>
    <row r="2355" spans="2:8" s="1" customFormat="1" ht="16.9" customHeight="1">
      <c r="B2355" s="32"/>
      <c r="C2355" s="210" t="s">
        <v>1</v>
      </c>
      <c r="D2355" s="210" t="s">
        <v>2196</v>
      </c>
      <c r="E2355" s="17" t="s">
        <v>1</v>
      </c>
      <c r="F2355" s="211">
        <v>-0.64</v>
      </c>
      <c r="H2355" s="32"/>
    </row>
    <row r="2356" spans="2:8" s="1" customFormat="1" ht="16.9" customHeight="1">
      <c r="B2356" s="32"/>
      <c r="C2356" s="210" t="s">
        <v>1913</v>
      </c>
      <c r="D2356" s="210" t="s">
        <v>334</v>
      </c>
      <c r="E2356" s="17" t="s">
        <v>1</v>
      </c>
      <c r="F2356" s="211">
        <v>4.269</v>
      </c>
      <c r="H2356" s="32"/>
    </row>
    <row r="2357" spans="2:8" s="1" customFormat="1" ht="16.9" customHeight="1">
      <c r="B2357" s="32"/>
      <c r="C2357" s="212" t="s">
        <v>2421</v>
      </c>
      <c r="H2357" s="32"/>
    </row>
    <row r="2358" spans="2:8" s="1" customFormat="1" ht="22.5">
      <c r="B2358" s="32"/>
      <c r="C2358" s="210" t="s">
        <v>2192</v>
      </c>
      <c r="D2358" s="210" t="s">
        <v>2193</v>
      </c>
      <c r="E2358" s="17" t="s">
        <v>154</v>
      </c>
      <c r="F2358" s="211">
        <v>4.269</v>
      </c>
      <c r="H2358" s="32"/>
    </row>
    <row r="2359" spans="2:8" s="1" customFormat="1" ht="16.9" customHeight="1">
      <c r="B2359" s="32"/>
      <c r="C2359" s="210" t="s">
        <v>2197</v>
      </c>
      <c r="D2359" s="210" t="s">
        <v>2198</v>
      </c>
      <c r="E2359" s="17" t="s">
        <v>154</v>
      </c>
      <c r="F2359" s="211">
        <v>5.123</v>
      </c>
      <c r="H2359" s="32"/>
    </row>
    <row r="2360" spans="2:8" s="1" customFormat="1" ht="16.9" customHeight="1">
      <c r="B2360" s="32"/>
      <c r="C2360" s="206" t="s">
        <v>282</v>
      </c>
      <c r="D2360" s="207" t="s">
        <v>1916</v>
      </c>
      <c r="E2360" s="208" t="s">
        <v>172</v>
      </c>
      <c r="F2360" s="209">
        <v>1</v>
      </c>
      <c r="H2360" s="32"/>
    </row>
    <row r="2361" spans="2:8" s="1" customFormat="1" ht="16.9" customHeight="1">
      <c r="B2361" s="32"/>
      <c r="C2361" s="210" t="s">
        <v>1</v>
      </c>
      <c r="D2361" s="210" t="s">
        <v>21</v>
      </c>
      <c r="E2361" s="17" t="s">
        <v>1</v>
      </c>
      <c r="F2361" s="211">
        <v>1</v>
      </c>
      <c r="H2361" s="32"/>
    </row>
    <row r="2362" spans="2:8" s="1" customFormat="1" ht="16.9" customHeight="1">
      <c r="B2362" s="32"/>
      <c r="C2362" s="210" t="s">
        <v>282</v>
      </c>
      <c r="D2362" s="210" t="s">
        <v>334</v>
      </c>
      <c r="E2362" s="17" t="s">
        <v>1</v>
      </c>
      <c r="F2362" s="211">
        <v>1</v>
      </c>
      <c r="H2362" s="32"/>
    </row>
    <row r="2363" spans="2:8" s="1" customFormat="1" ht="16.9" customHeight="1">
      <c r="B2363" s="32"/>
      <c r="C2363" s="212" t="s">
        <v>2421</v>
      </c>
      <c r="H2363" s="32"/>
    </row>
    <row r="2364" spans="2:8" s="1" customFormat="1" ht="22.5">
      <c r="B2364" s="32"/>
      <c r="C2364" s="210" t="s">
        <v>2084</v>
      </c>
      <c r="D2364" s="210" t="s">
        <v>2085</v>
      </c>
      <c r="E2364" s="17" t="s">
        <v>506</v>
      </c>
      <c r="F2364" s="211">
        <v>1</v>
      </c>
      <c r="H2364" s="32"/>
    </row>
    <row r="2365" spans="2:8" s="1" customFormat="1" ht="16.9" customHeight="1">
      <c r="B2365" s="32"/>
      <c r="C2365" s="210" t="s">
        <v>2087</v>
      </c>
      <c r="D2365" s="210" t="s">
        <v>2088</v>
      </c>
      <c r="E2365" s="17" t="s">
        <v>506</v>
      </c>
      <c r="F2365" s="211">
        <v>1</v>
      </c>
      <c r="H2365" s="32"/>
    </row>
    <row r="2366" spans="2:8" s="1" customFormat="1" ht="16.9" customHeight="1">
      <c r="B2366" s="32"/>
      <c r="C2366" s="206" t="s">
        <v>2477</v>
      </c>
      <c r="D2366" s="207" t="s">
        <v>2478</v>
      </c>
      <c r="E2366" s="208" t="s">
        <v>199</v>
      </c>
      <c r="F2366" s="209">
        <v>0</v>
      </c>
      <c r="H2366" s="32"/>
    </row>
    <row r="2367" spans="2:8" s="1" customFormat="1" ht="16.9" customHeight="1">
      <c r="B2367" s="32"/>
      <c r="C2367" s="206" t="s">
        <v>1917</v>
      </c>
      <c r="D2367" s="207" t="s">
        <v>1918</v>
      </c>
      <c r="E2367" s="208" t="s">
        <v>154</v>
      </c>
      <c r="F2367" s="209">
        <v>4.909</v>
      </c>
      <c r="H2367" s="32"/>
    </row>
    <row r="2368" spans="2:8" s="1" customFormat="1" ht="16.9" customHeight="1">
      <c r="B2368" s="32"/>
      <c r="C2368" s="210" t="s">
        <v>1</v>
      </c>
      <c r="D2368" s="210" t="s">
        <v>2160</v>
      </c>
      <c r="E2368" s="17" t="s">
        <v>1</v>
      </c>
      <c r="F2368" s="211">
        <v>4.909</v>
      </c>
      <c r="H2368" s="32"/>
    </row>
    <row r="2369" spans="2:8" s="1" customFormat="1" ht="16.9" customHeight="1">
      <c r="B2369" s="32"/>
      <c r="C2369" s="210" t="s">
        <v>1917</v>
      </c>
      <c r="D2369" s="210" t="s">
        <v>334</v>
      </c>
      <c r="E2369" s="17" t="s">
        <v>1</v>
      </c>
      <c r="F2369" s="211">
        <v>4.909</v>
      </c>
      <c r="H2369" s="32"/>
    </row>
    <row r="2370" spans="2:8" s="1" customFormat="1" ht="16.9" customHeight="1">
      <c r="B2370" s="32"/>
      <c r="C2370" s="212" t="s">
        <v>2421</v>
      </c>
      <c r="H2370" s="32"/>
    </row>
    <row r="2371" spans="2:8" s="1" customFormat="1" ht="16.9" customHeight="1">
      <c r="B2371" s="32"/>
      <c r="C2371" s="210" t="s">
        <v>2157</v>
      </c>
      <c r="D2371" s="210" t="s">
        <v>2158</v>
      </c>
      <c r="E2371" s="17" t="s">
        <v>154</v>
      </c>
      <c r="F2371" s="211">
        <v>4.909</v>
      </c>
      <c r="H2371" s="32"/>
    </row>
    <row r="2372" spans="2:8" s="1" customFormat="1" ht="16.9" customHeight="1">
      <c r="B2372" s="32"/>
      <c r="C2372" s="210" t="s">
        <v>2161</v>
      </c>
      <c r="D2372" s="210" t="s">
        <v>2162</v>
      </c>
      <c r="E2372" s="17" t="s">
        <v>154</v>
      </c>
      <c r="F2372" s="211">
        <v>4.909</v>
      </c>
      <c r="H2372" s="32"/>
    </row>
    <row r="2373" spans="2:8" s="1" customFormat="1" ht="16.9" customHeight="1">
      <c r="B2373" s="32"/>
      <c r="C2373" s="206" t="s">
        <v>1920</v>
      </c>
      <c r="D2373" s="207" t="s">
        <v>1921</v>
      </c>
      <c r="E2373" s="208" t="s">
        <v>107</v>
      </c>
      <c r="F2373" s="209">
        <v>19.39</v>
      </c>
      <c r="H2373" s="32"/>
    </row>
    <row r="2374" spans="2:8" s="1" customFormat="1" ht="16.9" customHeight="1">
      <c r="B2374" s="32"/>
      <c r="C2374" s="210" t="s">
        <v>1</v>
      </c>
      <c r="D2374" s="210" t="s">
        <v>2145</v>
      </c>
      <c r="E2374" s="17" t="s">
        <v>1</v>
      </c>
      <c r="F2374" s="211">
        <v>19.39</v>
      </c>
      <c r="H2374" s="32"/>
    </row>
    <row r="2375" spans="2:8" s="1" customFormat="1" ht="16.9" customHeight="1">
      <c r="B2375" s="32"/>
      <c r="C2375" s="210" t="s">
        <v>1920</v>
      </c>
      <c r="D2375" s="210" t="s">
        <v>334</v>
      </c>
      <c r="E2375" s="17" t="s">
        <v>1</v>
      </c>
      <c r="F2375" s="211">
        <v>19.39</v>
      </c>
      <c r="H2375" s="32"/>
    </row>
    <row r="2376" spans="2:8" s="1" customFormat="1" ht="16.9" customHeight="1">
      <c r="B2376" s="32"/>
      <c r="C2376" s="212" t="s">
        <v>2421</v>
      </c>
      <c r="H2376" s="32"/>
    </row>
    <row r="2377" spans="2:8" s="1" customFormat="1" ht="16.9" customHeight="1">
      <c r="B2377" s="32"/>
      <c r="C2377" s="210" t="s">
        <v>2142</v>
      </c>
      <c r="D2377" s="210" t="s">
        <v>2143</v>
      </c>
      <c r="E2377" s="17" t="s">
        <v>107</v>
      </c>
      <c r="F2377" s="211">
        <v>19.39</v>
      </c>
      <c r="H2377" s="32"/>
    </row>
    <row r="2378" spans="2:8" s="1" customFormat="1" ht="16.9" customHeight="1">
      <c r="B2378" s="32"/>
      <c r="C2378" s="210" t="s">
        <v>2149</v>
      </c>
      <c r="D2378" s="210" t="s">
        <v>2150</v>
      </c>
      <c r="E2378" s="17" t="s">
        <v>107</v>
      </c>
      <c r="F2378" s="211">
        <v>19.39</v>
      </c>
      <c r="H2378" s="32"/>
    </row>
    <row r="2379" spans="2:8" s="1" customFormat="1" ht="16.9" customHeight="1">
      <c r="B2379" s="32"/>
      <c r="C2379" s="210" t="s">
        <v>2146</v>
      </c>
      <c r="D2379" s="210" t="s">
        <v>2147</v>
      </c>
      <c r="E2379" s="17" t="s">
        <v>107</v>
      </c>
      <c r="F2379" s="211">
        <v>19.39</v>
      </c>
      <c r="H2379" s="32"/>
    </row>
    <row r="2380" spans="2:8" s="1" customFormat="1" ht="26.45" customHeight="1">
      <c r="B2380" s="32"/>
      <c r="C2380" s="205" t="s">
        <v>2479</v>
      </c>
      <c r="D2380" s="205" t="s">
        <v>100</v>
      </c>
      <c r="H2380" s="32"/>
    </row>
    <row r="2381" spans="2:8" s="1" customFormat="1" ht="16.9" customHeight="1">
      <c r="B2381" s="32"/>
      <c r="C2381" s="206" t="s">
        <v>144</v>
      </c>
      <c r="D2381" s="207" t="s">
        <v>1020</v>
      </c>
      <c r="E2381" s="208" t="s">
        <v>107</v>
      </c>
      <c r="F2381" s="209">
        <v>2.127</v>
      </c>
      <c r="H2381" s="32"/>
    </row>
    <row r="2382" spans="2:8" s="1" customFormat="1" ht="16.9" customHeight="1">
      <c r="B2382" s="32"/>
      <c r="C2382" s="210" t="s">
        <v>1</v>
      </c>
      <c r="D2382" s="210" t="s">
        <v>2287</v>
      </c>
      <c r="E2382" s="17" t="s">
        <v>1</v>
      </c>
      <c r="F2382" s="211">
        <v>0</v>
      </c>
      <c r="H2382" s="32"/>
    </row>
    <row r="2383" spans="2:8" s="1" customFormat="1" ht="16.9" customHeight="1">
      <c r="B2383" s="32"/>
      <c r="C2383" s="210" t="s">
        <v>1</v>
      </c>
      <c r="D2383" s="210" t="s">
        <v>2283</v>
      </c>
      <c r="E2383" s="17" t="s">
        <v>1</v>
      </c>
      <c r="F2383" s="211">
        <v>2</v>
      </c>
      <c r="H2383" s="32"/>
    </row>
    <row r="2384" spans="2:8" s="1" customFormat="1" ht="16.9" customHeight="1">
      <c r="B2384" s="32"/>
      <c r="C2384" s="210" t="s">
        <v>1</v>
      </c>
      <c r="D2384" s="210" t="s">
        <v>2288</v>
      </c>
      <c r="E2384" s="17" t="s">
        <v>1</v>
      </c>
      <c r="F2384" s="211">
        <v>0.127</v>
      </c>
      <c r="H2384" s="32"/>
    </row>
    <row r="2385" spans="2:8" s="1" customFormat="1" ht="16.9" customHeight="1">
      <c r="B2385" s="32"/>
      <c r="C2385" s="210" t="s">
        <v>144</v>
      </c>
      <c r="D2385" s="210" t="s">
        <v>334</v>
      </c>
      <c r="E2385" s="17" t="s">
        <v>1</v>
      </c>
      <c r="F2385" s="211">
        <v>2.127</v>
      </c>
      <c r="H2385" s="32"/>
    </row>
    <row r="2386" spans="2:8" s="1" customFormat="1" ht="16.9" customHeight="1">
      <c r="B2386" s="32"/>
      <c r="C2386" s="212" t="s">
        <v>2421</v>
      </c>
      <c r="H2386" s="32"/>
    </row>
    <row r="2387" spans="2:8" s="1" customFormat="1" ht="22.5">
      <c r="B2387" s="32"/>
      <c r="C2387" s="210" t="s">
        <v>611</v>
      </c>
      <c r="D2387" s="210" t="s">
        <v>612</v>
      </c>
      <c r="E2387" s="17" t="s">
        <v>107</v>
      </c>
      <c r="F2387" s="211">
        <v>2.127</v>
      </c>
      <c r="H2387" s="32"/>
    </row>
    <row r="2388" spans="2:8" s="1" customFormat="1" ht="22.5">
      <c r="B2388" s="32"/>
      <c r="C2388" s="210" t="s">
        <v>626</v>
      </c>
      <c r="D2388" s="210" t="s">
        <v>627</v>
      </c>
      <c r="E2388" s="17" t="s">
        <v>107</v>
      </c>
      <c r="F2388" s="211">
        <v>10.635</v>
      </c>
      <c r="H2388" s="32"/>
    </row>
    <row r="2389" spans="2:8" s="1" customFormat="1" ht="22.5">
      <c r="B2389" s="32"/>
      <c r="C2389" s="210" t="s">
        <v>639</v>
      </c>
      <c r="D2389" s="210" t="s">
        <v>640</v>
      </c>
      <c r="E2389" s="17" t="s">
        <v>236</v>
      </c>
      <c r="F2389" s="211">
        <v>3.616</v>
      </c>
      <c r="H2389" s="32"/>
    </row>
    <row r="2390" spans="2:8" s="1" customFormat="1" ht="16.9" customHeight="1">
      <c r="B2390" s="32"/>
      <c r="C2390" s="206" t="s">
        <v>2254</v>
      </c>
      <c r="D2390" s="207" t="s">
        <v>2255</v>
      </c>
      <c r="E2390" s="208" t="s">
        <v>199</v>
      </c>
      <c r="F2390" s="209">
        <v>1</v>
      </c>
      <c r="H2390" s="32"/>
    </row>
    <row r="2391" spans="2:8" s="1" customFormat="1" ht="16.9" customHeight="1">
      <c r="B2391" s="32"/>
      <c r="C2391" s="210" t="s">
        <v>1</v>
      </c>
      <c r="D2391" s="210" t="s">
        <v>21</v>
      </c>
      <c r="E2391" s="17" t="s">
        <v>1</v>
      </c>
      <c r="F2391" s="211">
        <v>1</v>
      </c>
      <c r="H2391" s="32"/>
    </row>
    <row r="2392" spans="2:8" s="1" customFormat="1" ht="16.9" customHeight="1">
      <c r="B2392" s="32"/>
      <c r="C2392" s="210" t="s">
        <v>2254</v>
      </c>
      <c r="D2392" s="210" t="s">
        <v>334</v>
      </c>
      <c r="E2392" s="17" t="s">
        <v>1</v>
      </c>
      <c r="F2392" s="211">
        <v>1</v>
      </c>
      <c r="H2392" s="32"/>
    </row>
    <row r="2393" spans="2:8" s="1" customFormat="1" ht="16.9" customHeight="1">
      <c r="B2393" s="32"/>
      <c r="C2393" s="212" t="s">
        <v>2421</v>
      </c>
      <c r="H2393" s="32"/>
    </row>
    <row r="2394" spans="2:8" s="1" customFormat="1" ht="22.5">
      <c r="B2394" s="32"/>
      <c r="C2394" s="210" t="s">
        <v>2314</v>
      </c>
      <c r="D2394" s="210" t="s">
        <v>2315</v>
      </c>
      <c r="E2394" s="17" t="s">
        <v>506</v>
      </c>
      <c r="F2394" s="211">
        <v>1</v>
      </c>
      <c r="H2394" s="32"/>
    </row>
    <row r="2395" spans="2:8" s="1" customFormat="1" ht="33.75">
      <c r="B2395" s="32"/>
      <c r="C2395" s="210" t="s">
        <v>2317</v>
      </c>
      <c r="D2395" s="210" t="s">
        <v>2318</v>
      </c>
      <c r="E2395" s="17" t="s">
        <v>506</v>
      </c>
      <c r="F2395" s="211">
        <v>1</v>
      </c>
      <c r="H2395" s="32"/>
    </row>
    <row r="2396" spans="2:8" s="1" customFormat="1" ht="16.9" customHeight="1">
      <c r="B2396" s="32"/>
      <c r="C2396" s="206" t="s">
        <v>2256</v>
      </c>
      <c r="D2396" s="207" t="s">
        <v>2257</v>
      </c>
      <c r="E2396" s="208" t="s">
        <v>199</v>
      </c>
      <c r="F2396" s="209">
        <v>1</v>
      </c>
      <c r="H2396" s="32"/>
    </row>
    <row r="2397" spans="2:8" s="1" customFormat="1" ht="16.9" customHeight="1">
      <c r="B2397" s="32"/>
      <c r="C2397" s="210" t="s">
        <v>1</v>
      </c>
      <c r="D2397" s="210" t="s">
        <v>21</v>
      </c>
      <c r="E2397" s="17" t="s">
        <v>1</v>
      </c>
      <c r="F2397" s="211">
        <v>1</v>
      </c>
      <c r="H2397" s="32"/>
    </row>
    <row r="2398" spans="2:8" s="1" customFormat="1" ht="16.9" customHeight="1">
      <c r="B2398" s="32"/>
      <c r="C2398" s="210" t="s">
        <v>2256</v>
      </c>
      <c r="D2398" s="210" t="s">
        <v>334</v>
      </c>
      <c r="E2398" s="17" t="s">
        <v>1</v>
      </c>
      <c r="F2398" s="211">
        <v>1</v>
      </c>
      <c r="H2398" s="32"/>
    </row>
    <row r="2399" spans="2:8" s="1" customFormat="1" ht="16.9" customHeight="1">
      <c r="B2399" s="32"/>
      <c r="C2399" s="212" t="s">
        <v>2421</v>
      </c>
      <c r="H2399" s="32"/>
    </row>
    <row r="2400" spans="2:8" s="1" customFormat="1" ht="16.9" customHeight="1">
      <c r="B2400" s="32"/>
      <c r="C2400" s="210" t="s">
        <v>2308</v>
      </c>
      <c r="D2400" s="210" t="s">
        <v>2309</v>
      </c>
      <c r="E2400" s="17" t="s">
        <v>506</v>
      </c>
      <c r="F2400" s="211">
        <v>1</v>
      </c>
      <c r="H2400" s="32"/>
    </row>
    <row r="2401" spans="2:8" s="1" customFormat="1" ht="16.9" customHeight="1">
      <c r="B2401" s="32"/>
      <c r="C2401" s="210" t="s">
        <v>2311</v>
      </c>
      <c r="D2401" s="210" t="s">
        <v>2312</v>
      </c>
      <c r="E2401" s="17" t="s">
        <v>506</v>
      </c>
      <c r="F2401" s="211">
        <v>1</v>
      </c>
      <c r="H2401" s="32"/>
    </row>
    <row r="2402" spans="2:8" s="1" customFormat="1" ht="16.9" customHeight="1">
      <c r="B2402" s="32"/>
      <c r="C2402" s="206" t="s">
        <v>2258</v>
      </c>
      <c r="D2402" s="207" t="s">
        <v>2259</v>
      </c>
      <c r="E2402" s="208" t="s">
        <v>172</v>
      </c>
      <c r="F2402" s="209">
        <v>25</v>
      </c>
      <c r="H2402" s="32"/>
    </row>
    <row r="2403" spans="2:8" s="1" customFormat="1" ht="16.9" customHeight="1">
      <c r="B2403" s="32"/>
      <c r="C2403" s="210" t="s">
        <v>1</v>
      </c>
      <c r="D2403" s="210" t="s">
        <v>508</v>
      </c>
      <c r="E2403" s="17" t="s">
        <v>1</v>
      </c>
      <c r="F2403" s="211">
        <v>25</v>
      </c>
      <c r="H2403" s="32"/>
    </row>
    <row r="2404" spans="2:8" s="1" customFormat="1" ht="16.9" customHeight="1">
      <c r="B2404" s="32"/>
      <c r="C2404" s="210" t="s">
        <v>2258</v>
      </c>
      <c r="D2404" s="210" t="s">
        <v>334</v>
      </c>
      <c r="E2404" s="17" t="s">
        <v>1</v>
      </c>
      <c r="F2404" s="211">
        <v>25</v>
      </c>
      <c r="H2404" s="32"/>
    </row>
    <row r="2405" spans="2:8" s="1" customFormat="1" ht="16.9" customHeight="1">
      <c r="B2405" s="32"/>
      <c r="C2405" s="212" t="s">
        <v>2421</v>
      </c>
      <c r="H2405" s="32"/>
    </row>
    <row r="2406" spans="2:8" s="1" customFormat="1" ht="22.5">
      <c r="B2406" s="32"/>
      <c r="C2406" s="210" t="s">
        <v>2327</v>
      </c>
      <c r="D2406" s="210" t="s">
        <v>2328</v>
      </c>
      <c r="E2406" s="17" t="s">
        <v>172</v>
      </c>
      <c r="F2406" s="211">
        <v>25</v>
      </c>
      <c r="H2406" s="32"/>
    </row>
    <row r="2407" spans="2:8" s="1" customFormat="1" ht="16.9" customHeight="1">
      <c r="B2407" s="32"/>
      <c r="C2407" s="210" t="s">
        <v>2330</v>
      </c>
      <c r="D2407" s="210" t="s">
        <v>2331</v>
      </c>
      <c r="E2407" s="17" t="s">
        <v>172</v>
      </c>
      <c r="F2407" s="211">
        <v>26.25</v>
      </c>
      <c r="H2407" s="32"/>
    </row>
    <row r="2408" spans="2:8" s="1" customFormat="1" ht="16.9" customHeight="1">
      <c r="B2408" s="32"/>
      <c r="C2408" s="206" t="s">
        <v>2260</v>
      </c>
      <c r="D2408" s="207" t="s">
        <v>2261</v>
      </c>
      <c r="E2408" s="208" t="s">
        <v>172</v>
      </c>
      <c r="F2408" s="209">
        <v>6</v>
      </c>
      <c r="H2408" s="32"/>
    </row>
    <row r="2409" spans="2:8" s="1" customFormat="1" ht="16.9" customHeight="1">
      <c r="B2409" s="32"/>
      <c r="C2409" s="210" t="s">
        <v>1</v>
      </c>
      <c r="D2409" s="210" t="s">
        <v>375</v>
      </c>
      <c r="E2409" s="17" t="s">
        <v>1</v>
      </c>
      <c r="F2409" s="211">
        <v>6</v>
      </c>
      <c r="H2409" s="32"/>
    </row>
    <row r="2410" spans="2:8" s="1" customFormat="1" ht="16.9" customHeight="1">
      <c r="B2410" s="32"/>
      <c r="C2410" s="210" t="s">
        <v>2260</v>
      </c>
      <c r="D2410" s="210" t="s">
        <v>334</v>
      </c>
      <c r="E2410" s="17" t="s">
        <v>1</v>
      </c>
      <c r="F2410" s="211">
        <v>6</v>
      </c>
      <c r="H2410" s="32"/>
    </row>
    <row r="2411" spans="2:8" s="1" customFormat="1" ht="16.9" customHeight="1">
      <c r="B2411" s="32"/>
      <c r="C2411" s="212" t="s">
        <v>2421</v>
      </c>
      <c r="H2411" s="32"/>
    </row>
    <row r="2412" spans="2:8" s="1" customFormat="1" ht="22.5">
      <c r="B2412" s="32"/>
      <c r="C2412" s="210" t="s">
        <v>2320</v>
      </c>
      <c r="D2412" s="210" t="s">
        <v>2321</v>
      </c>
      <c r="E2412" s="17" t="s">
        <v>172</v>
      </c>
      <c r="F2412" s="211">
        <v>6</v>
      </c>
      <c r="H2412" s="32"/>
    </row>
    <row r="2413" spans="2:8" s="1" customFormat="1" ht="16.9" customHeight="1">
      <c r="B2413" s="32"/>
      <c r="C2413" s="210" t="s">
        <v>2323</v>
      </c>
      <c r="D2413" s="210" t="s">
        <v>2324</v>
      </c>
      <c r="E2413" s="17" t="s">
        <v>172</v>
      </c>
      <c r="F2413" s="211">
        <v>6.6</v>
      </c>
      <c r="H2413" s="32"/>
    </row>
    <row r="2414" spans="2:8" s="1" customFormat="1" ht="16.9" customHeight="1">
      <c r="B2414" s="32"/>
      <c r="C2414" s="206" t="s">
        <v>2262</v>
      </c>
      <c r="D2414" s="207" t="s">
        <v>2263</v>
      </c>
      <c r="E2414" s="208" t="s">
        <v>107</v>
      </c>
      <c r="F2414" s="209">
        <v>9</v>
      </c>
      <c r="H2414" s="32"/>
    </row>
    <row r="2415" spans="2:8" s="1" customFormat="1" ht="16.9" customHeight="1">
      <c r="B2415" s="32"/>
      <c r="C2415" s="210" t="s">
        <v>1</v>
      </c>
      <c r="D2415" s="210" t="s">
        <v>527</v>
      </c>
      <c r="E2415" s="17" t="s">
        <v>1</v>
      </c>
      <c r="F2415" s="211">
        <v>0</v>
      </c>
      <c r="H2415" s="32"/>
    </row>
    <row r="2416" spans="2:8" s="1" customFormat="1" ht="16.9" customHeight="1">
      <c r="B2416" s="32"/>
      <c r="C2416" s="210" t="s">
        <v>1</v>
      </c>
      <c r="D2416" s="210" t="s">
        <v>2279</v>
      </c>
      <c r="E2416" s="17" t="s">
        <v>1</v>
      </c>
      <c r="F2416" s="211">
        <v>9</v>
      </c>
      <c r="H2416" s="32"/>
    </row>
    <row r="2417" spans="2:8" s="1" customFormat="1" ht="16.9" customHeight="1">
      <c r="B2417" s="32"/>
      <c r="C2417" s="210" t="s">
        <v>2262</v>
      </c>
      <c r="D2417" s="210" t="s">
        <v>333</v>
      </c>
      <c r="E2417" s="17" t="s">
        <v>1</v>
      </c>
      <c r="F2417" s="211">
        <v>9</v>
      </c>
      <c r="H2417" s="32"/>
    </row>
    <row r="2418" spans="2:8" s="1" customFormat="1" ht="16.9" customHeight="1">
      <c r="B2418" s="32"/>
      <c r="C2418" s="212" t="s">
        <v>2421</v>
      </c>
      <c r="H2418" s="32"/>
    </row>
    <row r="2419" spans="2:8" s="1" customFormat="1" ht="22.5">
      <c r="B2419" s="32"/>
      <c r="C2419" s="210" t="s">
        <v>524</v>
      </c>
      <c r="D2419" s="210" t="s">
        <v>525</v>
      </c>
      <c r="E2419" s="17" t="s">
        <v>107</v>
      </c>
      <c r="F2419" s="211">
        <v>17.873</v>
      </c>
      <c r="H2419" s="32"/>
    </row>
    <row r="2420" spans="2:8" s="1" customFormat="1" ht="16.9" customHeight="1">
      <c r="B2420" s="32"/>
      <c r="C2420" s="210" t="s">
        <v>546</v>
      </c>
      <c r="D2420" s="210" t="s">
        <v>547</v>
      </c>
      <c r="E2420" s="17" t="s">
        <v>107</v>
      </c>
      <c r="F2420" s="211">
        <v>11</v>
      </c>
      <c r="H2420" s="32"/>
    </row>
    <row r="2421" spans="2:8" s="1" customFormat="1" ht="16.9" customHeight="1">
      <c r="B2421" s="32"/>
      <c r="C2421" s="210" t="s">
        <v>540</v>
      </c>
      <c r="D2421" s="210" t="s">
        <v>541</v>
      </c>
      <c r="E2421" s="17" t="s">
        <v>107</v>
      </c>
      <c r="F2421" s="211">
        <v>9</v>
      </c>
      <c r="H2421" s="32"/>
    </row>
    <row r="2422" spans="2:8" s="1" customFormat="1" ht="16.9" customHeight="1">
      <c r="B2422" s="32"/>
      <c r="C2422" s="206" t="s">
        <v>2264</v>
      </c>
      <c r="D2422" s="207" t="s">
        <v>2265</v>
      </c>
      <c r="E2422" s="208" t="s">
        <v>172</v>
      </c>
      <c r="F2422" s="209">
        <v>20</v>
      </c>
      <c r="H2422" s="32"/>
    </row>
    <row r="2423" spans="2:8" s="1" customFormat="1" ht="16.9" customHeight="1">
      <c r="B2423" s="32"/>
      <c r="C2423" s="210" t="s">
        <v>1</v>
      </c>
      <c r="D2423" s="210" t="s">
        <v>503</v>
      </c>
      <c r="E2423" s="17" t="s">
        <v>1</v>
      </c>
      <c r="F2423" s="211">
        <v>20</v>
      </c>
      <c r="H2423" s="32"/>
    </row>
    <row r="2424" spans="2:8" s="1" customFormat="1" ht="16.9" customHeight="1">
      <c r="B2424" s="32"/>
      <c r="C2424" s="210" t="s">
        <v>2264</v>
      </c>
      <c r="D2424" s="210" t="s">
        <v>334</v>
      </c>
      <c r="E2424" s="17" t="s">
        <v>1</v>
      </c>
      <c r="F2424" s="211">
        <v>20</v>
      </c>
      <c r="H2424" s="32"/>
    </row>
    <row r="2425" spans="2:8" s="1" customFormat="1" ht="16.9" customHeight="1">
      <c r="B2425" s="32"/>
      <c r="C2425" s="212" t="s">
        <v>2421</v>
      </c>
      <c r="H2425" s="32"/>
    </row>
    <row r="2426" spans="2:8" s="1" customFormat="1" ht="16.9" customHeight="1">
      <c r="B2426" s="32"/>
      <c r="C2426" s="210" t="s">
        <v>2362</v>
      </c>
      <c r="D2426" s="210" t="s">
        <v>2363</v>
      </c>
      <c r="E2426" s="17" t="s">
        <v>172</v>
      </c>
      <c r="F2426" s="211">
        <v>20</v>
      </c>
      <c r="H2426" s="32"/>
    </row>
    <row r="2427" spans="2:8" s="1" customFormat="1" ht="16.9" customHeight="1">
      <c r="B2427" s="32"/>
      <c r="C2427" s="210" t="s">
        <v>1207</v>
      </c>
      <c r="D2427" s="210" t="s">
        <v>1208</v>
      </c>
      <c r="E2427" s="17" t="s">
        <v>154</v>
      </c>
      <c r="F2427" s="211">
        <v>10</v>
      </c>
      <c r="H2427" s="32"/>
    </row>
    <row r="2428" spans="2:8" s="1" customFormat="1" ht="22.5">
      <c r="B2428" s="32"/>
      <c r="C2428" s="210" t="s">
        <v>524</v>
      </c>
      <c r="D2428" s="210" t="s">
        <v>525</v>
      </c>
      <c r="E2428" s="17" t="s">
        <v>107</v>
      </c>
      <c r="F2428" s="211">
        <v>17.873</v>
      </c>
      <c r="H2428" s="32"/>
    </row>
    <row r="2429" spans="2:8" s="1" customFormat="1" ht="22.5">
      <c r="B2429" s="32"/>
      <c r="C2429" s="210" t="s">
        <v>611</v>
      </c>
      <c r="D2429" s="210" t="s">
        <v>612</v>
      </c>
      <c r="E2429" s="17" t="s">
        <v>107</v>
      </c>
      <c r="F2429" s="211">
        <v>2.127</v>
      </c>
      <c r="H2429" s="32"/>
    </row>
    <row r="2430" spans="2:8" s="1" customFormat="1" ht="16.9" customHeight="1">
      <c r="B2430" s="32"/>
      <c r="C2430" s="210" t="s">
        <v>546</v>
      </c>
      <c r="D2430" s="210" t="s">
        <v>547</v>
      </c>
      <c r="E2430" s="17" t="s">
        <v>107</v>
      </c>
      <c r="F2430" s="211">
        <v>11</v>
      </c>
      <c r="H2430" s="32"/>
    </row>
    <row r="2431" spans="2:8" s="1" customFormat="1" ht="16.9" customHeight="1">
      <c r="B2431" s="32"/>
      <c r="C2431" s="210" t="s">
        <v>2365</v>
      </c>
      <c r="D2431" s="210" t="s">
        <v>2366</v>
      </c>
      <c r="E2431" s="17" t="s">
        <v>172</v>
      </c>
      <c r="F2431" s="211">
        <v>20</v>
      </c>
      <c r="H2431" s="32"/>
    </row>
    <row r="2432" spans="2:8" s="1" customFormat="1" ht="16.9" customHeight="1">
      <c r="B2432" s="32"/>
      <c r="C2432" s="210" t="s">
        <v>2368</v>
      </c>
      <c r="D2432" s="210" t="s">
        <v>2369</v>
      </c>
      <c r="E2432" s="17" t="s">
        <v>172</v>
      </c>
      <c r="F2432" s="211">
        <v>20</v>
      </c>
      <c r="H2432" s="32"/>
    </row>
    <row r="2433" spans="2:8" s="1" customFormat="1" ht="16.9" customHeight="1">
      <c r="B2433" s="32"/>
      <c r="C2433" s="210" t="s">
        <v>2371</v>
      </c>
      <c r="D2433" s="210" t="s">
        <v>2372</v>
      </c>
      <c r="E2433" s="17" t="s">
        <v>172</v>
      </c>
      <c r="F2433" s="211">
        <v>20</v>
      </c>
      <c r="H2433" s="32"/>
    </row>
    <row r="2434" spans="2:8" s="1" customFormat="1" ht="16.9" customHeight="1">
      <c r="B2434" s="32"/>
      <c r="C2434" s="206" t="s">
        <v>2267</v>
      </c>
      <c r="D2434" s="207" t="s">
        <v>2268</v>
      </c>
      <c r="E2434" s="208" t="s">
        <v>172</v>
      </c>
      <c r="F2434" s="209">
        <v>20</v>
      </c>
      <c r="H2434" s="32"/>
    </row>
    <row r="2435" spans="2:8" s="1" customFormat="1" ht="16.9" customHeight="1">
      <c r="B2435" s="32"/>
      <c r="C2435" s="210" t="s">
        <v>1</v>
      </c>
      <c r="D2435" s="210" t="s">
        <v>503</v>
      </c>
      <c r="E2435" s="17" t="s">
        <v>1</v>
      </c>
      <c r="F2435" s="211">
        <v>20</v>
      </c>
      <c r="H2435" s="32"/>
    </row>
    <row r="2436" spans="2:8" s="1" customFormat="1" ht="16.9" customHeight="1">
      <c r="B2436" s="32"/>
      <c r="C2436" s="210" t="s">
        <v>2267</v>
      </c>
      <c r="D2436" s="210" t="s">
        <v>334</v>
      </c>
      <c r="E2436" s="17" t="s">
        <v>1</v>
      </c>
      <c r="F2436" s="211">
        <v>20</v>
      </c>
      <c r="H2436" s="32"/>
    </row>
    <row r="2437" spans="2:8" s="1" customFormat="1" ht="16.9" customHeight="1">
      <c r="B2437" s="32"/>
      <c r="C2437" s="212" t="s">
        <v>2421</v>
      </c>
      <c r="H2437" s="32"/>
    </row>
    <row r="2438" spans="2:8" s="1" customFormat="1" ht="16.9" customHeight="1">
      <c r="B2438" s="32"/>
      <c r="C2438" s="210" t="s">
        <v>2374</v>
      </c>
      <c r="D2438" s="210" t="s">
        <v>2375</v>
      </c>
      <c r="E2438" s="17" t="s">
        <v>172</v>
      </c>
      <c r="F2438" s="211">
        <v>20</v>
      </c>
      <c r="H2438" s="32"/>
    </row>
    <row r="2439" spans="2:8" s="1" customFormat="1" ht="22.5">
      <c r="B2439" s="32"/>
      <c r="C2439" s="210" t="s">
        <v>2377</v>
      </c>
      <c r="D2439" s="210" t="s">
        <v>2378</v>
      </c>
      <c r="E2439" s="17" t="s">
        <v>172</v>
      </c>
      <c r="F2439" s="211">
        <v>21</v>
      </c>
      <c r="H2439" s="32"/>
    </row>
    <row r="2440" spans="2:8" s="1" customFormat="1" ht="16.9" customHeight="1">
      <c r="B2440" s="32"/>
      <c r="C2440" s="206" t="s">
        <v>2269</v>
      </c>
      <c r="D2440" s="207" t="s">
        <v>2270</v>
      </c>
      <c r="E2440" s="208" t="s">
        <v>199</v>
      </c>
      <c r="F2440" s="209">
        <v>3</v>
      </c>
      <c r="H2440" s="32"/>
    </row>
    <row r="2441" spans="2:8" s="1" customFormat="1" ht="16.9" customHeight="1">
      <c r="B2441" s="32"/>
      <c r="C2441" s="210" t="s">
        <v>1</v>
      </c>
      <c r="D2441" s="210" t="s">
        <v>190</v>
      </c>
      <c r="E2441" s="17" t="s">
        <v>1</v>
      </c>
      <c r="F2441" s="211">
        <v>3</v>
      </c>
      <c r="H2441" s="32"/>
    </row>
    <row r="2442" spans="2:8" s="1" customFormat="1" ht="16.9" customHeight="1">
      <c r="B2442" s="32"/>
      <c r="C2442" s="210" t="s">
        <v>2269</v>
      </c>
      <c r="D2442" s="210" t="s">
        <v>334</v>
      </c>
      <c r="E2442" s="17" t="s">
        <v>1</v>
      </c>
      <c r="F2442" s="211">
        <v>3</v>
      </c>
      <c r="H2442" s="32"/>
    </row>
    <row r="2443" spans="2:8" s="1" customFormat="1" ht="16.9" customHeight="1">
      <c r="B2443" s="32"/>
      <c r="C2443" s="212" t="s">
        <v>2421</v>
      </c>
      <c r="H2443" s="32"/>
    </row>
    <row r="2444" spans="2:8" s="1" customFormat="1" ht="16.9" customHeight="1">
      <c r="B2444" s="32"/>
      <c r="C2444" s="210" t="s">
        <v>2334</v>
      </c>
      <c r="D2444" s="210" t="s">
        <v>2335</v>
      </c>
      <c r="E2444" s="17" t="s">
        <v>506</v>
      </c>
      <c r="F2444" s="211">
        <v>3</v>
      </c>
      <c r="H2444" s="32"/>
    </row>
    <row r="2445" spans="2:8" s="1" customFormat="1" ht="16.9" customHeight="1">
      <c r="B2445" s="32"/>
      <c r="C2445" s="210" t="s">
        <v>2337</v>
      </c>
      <c r="D2445" s="210" t="s">
        <v>2338</v>
      </c>
      <c r="E2445" s="17" t="s">
        <v>506</v>
      </c>
      <c r="F2445" s="211">
        <v>3</v>
      </c>
      <c r="H2445" s="32"/>
    </row>
    <row r="2446" spans="2:8" s="1" customFormat="1" ht="16.9" customHeight="1">
      <c r="B2446" s="32"/>
      <c r="C2446" s="210" t="s">
        <v>2340</v>
      </c>
      <c r="D2446" s="210" t="s">
        <v>2341</v>
      </c>
      <c r="E2446" s="17" t="s">
        <v>506</v>
      </c>
      <c r="F2446" s="211">
        <v>3</v>
      </c>
      <c r="H2446" s="32"/>
    </row>
    <row r="2447" spans="2:8" s="1" customFormat="1" ht="16.9" customHeight="1">
      <c r="B2447" s="32"/>
      <c r="C2447" s="206" t="s">
        <v>234</v>
      </c>
      <c r="D2447" s="207" t="s">
        <v>235</v>
      </c>
      <c r="E2447" s="208" t="s">
        <v>236</v>
      </c>
      <c r="F2447" s="209">
        <v>1.9</v>
      </c>
      <c r="H2447" s="32"/>
    </row>
    <row r="2448" spans="2:8" s="1" customFormat="1" ht="16.9" customHeight="1">
      <c r="B2448" s="32"/>
      <c r="C2448" s="210" t="s">
        <v>1</v>
      </c>
      <c r="D2448" s="210" t="s">
        <v>527</v>
      </c>
      <c r="E2448" s="17" t="s">
        <v>1</v>
      </c>
      <c r="F2448" s="211">
        <v>0</v>
      </c>
      <c r="H2448" s="32"/>
    </row>
    <row r="2449" spans="2:8" s="1" customFormat="1" ht="16.9" customHeight="1">
      <c r="B2449" s="32"/>
      <c r="C2449" s="210" t="s">
        <v>1</v>
      </c>
      <c r="D2449" s="210" t="s">
        <v>942</v>
      </c>
      <c r="E2449" s="17" t="s">
        <v>1</v>
      </c>
      <c r="F2449" s="211">
        <v>0</v>
      </c>
      <c r="H2449" s="32"/>
    </row>
    <row r="2450" spans="2:8" s="1" customFormat="1" ht="16.9" customHeight="1">
      <c r="B2450" s="32"/>
      <c r="C2450" s="210" t="s">
        <v>1</v>
      </c>
      <c r="D2450" s="210" t="s">
        <v>945</v>
      </c>
      <c r="E2450" s="17" t="s">
        <v>1</v>
      </c>
      <c r="F2450" s="211">
        <v>1.9</v>
      </c>
      <c r="H2450" s="32"/>
    </row>
    <row r="2451" spans="2:8" s="1" customFormat="1" ht="16.9" customHeight="1">
      <c r="B2451" s="32"/>
      <c r="C2451" s="210" t="s">
        <v>234</v>
      </c>
      <c r="D2451" s="210" t="s">
        <v>333</v>
      </c>
      <c r="E2451" s="17" t="s">
        <v>1</v>
      </c>
      <c r="F2451" s="211">
        <v>1.9</v>
      </c>
      <c r="H2451" s="32"/>
    </row>
    <row r="2452" spans="2:8" s="1" customFormat="1" ht="16.9" customHeight="1">
      <c r="B2452" s="32"/>
      <c r="C2452" s="212" t="s">
        <v>2421</v>
      </c>
      <c r="H2452" s="32"/>
    </row>
    <row r="2453" spans="2:8" s="1" customFormat="1" ht="16.9" customHeight="1">
      <c r="B2453" s="32"/>
      <c r="C2453" s="210" t="s">
        <v>939</v>
      </c>
      <c r="D2453" s="210" t="s">
        <v>940</v>
      </c>
      <c r="E2453" s="17" t="s">
        <v>236</v>
      </c>
      <c r="F2453" s="211">
        <v>3.8</v>
      </c>
      <c r="H2453" s="32"/>
    </row>
    <row r="2454" spans="2:8" s="1" customFormat="1" ht="16.9" customHeight="1">
      <c r="B2454" s="32"/>
      <c r="C2454" s="206" t="s">
        <v>238</v>
      </c>
      <c r="D2454" s="207" t="s">
        <v>239</v>
      </c>
      <c r="E2454" s="208" t="s">
        <v>236</v>
      </c>
      <c r="F2454" s="209">
        <v>1.9</v>
      </c>
      <c r="H2454" s="32"/>
    </row>
    <row r="2455" spans="2:8" s="1" customFormat="1" ht="16.9" customHeight="1">
      <c r="B2455" s="32"/>
      <c r="C2455" s="210" t="s">
        <v>1</v>
      </c>
      <c r="D2455" s="210" t="s">
        <v>552</v>
      </c>
      <c r="E2455" s="17" t="s">
        <v>1</v>
      </c>
      <c r="F2455" s="211">
        <v>0</v>
      </c>
      <c r="H2455" s="32"/>
    </row>
    <row r="2456" spans="2:8" s="1" customFormat="1" ht="16.9" customHeight="1">
      <c r="B2456" s="32"/>
      <c r="C2456" s="210" t="s">
        <v>1</v>
      </c>
      <c r="D2456" s="210" t="s">
        <v>942</v>
      </c>
      <c r="E2456" s="17" t="s">
        <v>1</v>
      </c>
      <c r="F2456" s="211">
        <v>0</v>
      </c>
      <c r="H2456" s="32"/>
    </row>
    <row r="2457" spans="2:8" s="1" customFormat="1" ht="16.9" customHeight="1">
      <c r="B2457" s="32"/>
      <c r="C2457" s="210" t="s">
        <v>1</v>
      </c>
      <c r="D2457" s="210" t="s">
        <v>234</v>
      </c>
      <c r="E2457" s="17" t="s">
        <v>1</v>
      </c>
      <c r="F2457" s="211">
        <v>1.9</v>
      </c>
      <c r="H2457" s="32"/>
    </row>
    <row r="2458" spans="2:8" s="1" customFormat="1" ht="16.9" customHeight="1">
      <c r="B2458" s="32"/>
      <c r="C2458" s="210" t="s">
        <v>238</v>
      </c>
      <c r="D2458" s="210" t="s">
        <v>333</v>
      </c>
      <c r="E2458" s="17" t="s">
        <v>1</v>
      </c>
      <c r="F2458" s="211">
        <v>1.9</v>
      </c>
      <c r="H2458" s="32"/>
    </row>
    <row r="2459" spans="2:8" s="1" customFormat="1" ht="16.9" customHeight="1">
      <c r="B2459" s="32"/>
      <c r="C2459" s="212" t="s">
        <v>2421</v>
      </c>
      <c r="H2459" s="32"/>
    </row>
    <row r="2460" spans="2:8" s="1" customFormat="1" ht="16.9" customHeight="1">
      <c r="B2460" s="32"/>
      <c r="C2460" s="210" t="s">
        <v>939</v>
      </c>
      <c r="D2460" s="210" t="s">
        <v>940</v>
      </c>
      <c r="E2460" s="17" t="s">
        <v>236</v>
      </c>
      <c r="F2460" s="211">
        <v>3.8</v>
      </c>
      <c r="H2460" s="32"/>
    </row>
    <row r="2461" spans="2:8" s="1" customFormat="1" ht="16.9" customHeight="1">
      <c r="B2461" s="32"/>
      <c r="C2461" s="210" t="s">
        <v>957</v>
      </c>
      <c r="D2461" s="210" t="s">
        <v>958</v>
      </c>
      <c r="E2461" s="17" t="s">
        <v>236</v>
      </c>
      <c r="F2461" s="211">
        <v>26.6</v>
      </c>
      <c r="H2461" s="32"/>
    </row>
    <row r="2462" spans="2:8" s="1" customFormat="1" ht="16.9" customHeight="1">
      <c r="B2462" s="32"/>
      <c r="C2462" s="210" t="s">
        <v>978</v>
      </c>
      <c r="D2462" s="210" t="s">
        <v>979</v>
      </c>
      <c r="E2462" s="17" t="s">
        <v>236</v>
      </c>
      <c r="F2462" s="211">
        <v>1.9</v>
      </c>
      <c r="H2462" s="32"/>
    </row>
    <row r="2463" spans="2:8" s="1" customFormat="1" ht="22.5">
      <c r="B2463" s="32"/>
      <c r="C2463" s="210" t="s">
        <v>986</v>
      </c>
      <c r="D2463" s="210" t="s">
        <v>987</v>
      </c>
      <c r="E2463" s="17" t="s">
        <v>236</v>
      </c>
      <c r="F2463" s="211">
        <v>1.9</v>
      </c>
      <c r="H2463" s="32"/>
    </row>
    <row r="2464" spans="2:8" s="1" customFormat="1" ht="16.9" customHeight="1">
      <c r="B2464" s="32"/>
      <c r="C2464" s="206" t="s">
        <v>268</v>
      </c>
      <c r="D2464" s="207" t="s">
        <v>1173</v>
      </c>
      <c r="E2464" s="208" t="s">
        <v>154</v>
      </c>
      <c r="F2464" s="209">
        <v>10</v>
      </c>
      <c r="H2464" s="32"/>
    </row>
    <row r="2465" spans="2:8" s="1" customFormat="1" ht="16.9" customHeight="1">
      <c r="B2465" s="32"/>
      <c r="C2465" s="210" t="s">
        <v>1</v>
      </c>
      <c r="D2465" s="210" t="s">
        <v>324</v>
      </c>
      <c r="E2465" s="17" t="s">
        <v>1</v>
      </c>
      <c r="F2465" s="211">
        <v>0</v>
      </c>
      <c r="H2465" s="32"/>
    </row>
    <row r="2466" spans="2:8" s="1" customFormat="1" ht="16.9" customHeight="1">
      <c r="B2466" s="32"/>
      <c r="C2466" s="210" t="s">
        <v>1</v>
      </c>
      <c r="D2466" s="210" t="s">
        <v>2277</v>
      </c>
      <c r="E2466" s="17" t="s">
        <v>1</v>
      </c>
      <c r="F2466" s="211">
        <v>10</v>
      </c>
      <c r="H2466" s="32"/>
    </row>
    <row r="2467" spans="2:8" s="1" customFormat="1" ht="16.9" customHeight="1">
      <c r="B2467" s="32"/>
      <c r="C2467" s="210" t="s">
        <v>268</v>
      </c>
      <c r="D2467" s="210" t="s">
        <v>333</v>
      </c>
      <c r="E2467" s="17" t="s">
        <v>1</v>
      </c>
      <c r="F2467" s="211">
        <v>10</v>
      </c>
      <c r="H2467" s="32"/>
    </row>
    <row r="2468" spans="2:8" s="1" customFormat="1" ht="16.9" customHeight="1">
      <c r="B2468" s="32"/>
      <c r="C2468" s="212" t="s">
        <v>2421</v>
      </c>
      <c r="H2468" s="32"/>
    </row>
    <row r="2469" spans="2:8" s="1" customFormat="1" ht="16.9" customHeight="1">
      <c r="B2469" s="32"/>
      <c r="C2469" s="210" t="s">
        <v>1207</v>
      </c>
      <c r="D2469" s="210" t="s">
        <v>1208</v>
      </c>
      <c r="E2469" s="17" t="s">
        <v>154</v>
      </c>
      <c r="F2469" s="211">
        <v>10</v>
      </c>
      <c r="H2469" s="32"/>
    </row>
    <row r="2470" spans="2:8" s="1" customFormat="1" ht="16.9" customHeight="1">
      <c r="B2470" s="32"/>
      <c r="C2470" s="210" t="s">
        <v>644</v>
      </c>
      <c r="D2470" s="210" t="s">
        <v>645</v>
      </c>
      <c r="E2470" s="17" t="s">
        <v>154</v>
      </c>
      <c r="F2470" s="211">
        <v>10</v>
      </c>
      <c r="H2470" s="32"/>
    </row>
    <row r="2471" spans="2:8" s="1" customFormat="1" ht="16.9" customHeight="1">
      <c r="B2471" s="32"/>
      <c r="C2471" s="210" t="s">
        <v>734</v>
      </c>
      <c r="D2471" s="210" t="s">
        <v>735</v>
      </c>
      <c r="E2471" s="17" t="s">
        <v>154</v>
      </c>
      <c r="F2471" s="211">
        <v>10</v>
      </c>
      <c r="H2471" s="32"/>
    </row>
    <row r="2472" spans="2:8" s="1" customFormat="1" ht="16.9" customHeight="1">
      <c r="B2472" s="32"/>
      <c r="C2472" s="210" t="s">
        <v>939</v>
      </c>
      <c r="D2472" s="210" t="s">
        <v>940</v>
      </c>
      <c r="E2472" s="17" t="s">
        <v>236</v>
      </c>
      <c r="F2472" s="211">
        <v>3.8</v>
      </c>
      <c r="H2472" s="32"/>
    </row>
    <row r="2473" spans="2:8" s="1" customFormat="1" ht="16.9" customHeight="1">
      <c r="B2473" s="32"/>
      <c r="C2473" s="206" t="s">
        <v>2272</v>
      </c>
      <c r="D2473" s="207" t="s">
        <v>2273</v>
      </c>
      <c r="E2473" s="208" t="s">
        <v>172</v>
      </c>
      <c r="F2473" s="209">
        <v>20</v>
      </c>
      <c r="H2473" s="32"/>
    </row>
    <row r="2474" spans="2:8" s="1" customFormat="1" ht="16.9" customHeight="1">
      <c r="B2474" s="32"/>
      <c r="C2474" s="210" t="s">
        <v>1</v>
      </c>
      <c r="D2474" s="210" t="s">
        <v>503</v>
      </c>
      <c r="E2474" s="17" t="s">
        <v>1</v>
      </c>
      <c r="F2474" s="211">
        <v>20</v>
      </c>
      <c r="H2474" s="32"/>
    </row>
    <row r="2475" spans="2:8" s="1" customFormat="1" ht="16.9" customHeight="1">
      <c r="B2475" s="32"/>
      <c r="C2475" s="210" t="s">
        <v>2272</v>
      </c>
      <c r="D2475" s="210" t="s">
        <v>334</v>
      </c>
      <c r="E2475" s="17" t="s">
        <v>1</v>
      </c>
      <c r="F2475" s="211">
        <v>20</v>
      </c>
      <c r="H2475" s="32"/>
    </row>
    <row r="2476" spans="2:8" s="1" customFormat="1" ht="16.9" customHeight="1">
      <c r="B2476" s="32"/>
      <c r="C2476" s="212" t="s">
        <v>2421</v>
      </c>
      <c r="H2476" s="32"/>
    </row>
    <row r="2477" spans="2:8" s="1" customFormat="1" ht="16.9" customHeight="1">
      <c r="B2477" s="32"/>
      <c r="C2477" s="210" t="s">
        <v>2343</v>
      </c>
      <c r="D2477" s="210" t="s">
        <v>2344</v>
      </c>
      <c r="E2477" s="17" t="s">
        <v>172</v>
      </c>
      <c r="F2477" s="211">
        <v>20</v>
      </c>
      <c r="H2477" s="32"/>
    </row>
    <row r="2478" spans="2:8" s="1" customFormat="1" ht="16.9" customHeight="1">
      <c r="B2478" s="32"/>
      <c r="C2478" s="210" t="s">
        <v>2346</v>
      </c>
      <c r="D2478" s="210" t="s">
        <v>2347</v>
      </c>
      <c r="E2478" s="17" t="s">
        <v>1876</v>
      </c>
      <c r="F2478" s="211">
        <v>19.95</v>
      </c>
      <c r="H2478" s="32"/>
    </row>
    <row r="2479" spans="2:8" s="1" customFormat="1" ht="7.35" customHeight="1">
      <c r="B2479" s="44"/>
      <c r="C2479" s="45"/>
      <c r="D2479" s="45"/>
      <c r="E2479" s="45"/>
      <c r="F2479" s="45"/>
      <c r="G2479" s="45"/>
      <c r="H2479" s="32"/>
    </row>
    <row r="2480" s="1" customFormat="1" ht="11.25"/>
  </sheetData>
  <sheetProtection algorithmName="SHA-512" hashValue="C6E87KX4CSvTN8dhufuIEkPrBOGFsGNJCJ4gsxsfldsO7v+gLbklvujyQeyWSA4LmkxyzqY9CYaxqj6Wjmn4Ow==" saltValue="1cRy1i3g81L9/lvj/Tw8iSNXjwFIHjD9OYq1WUD22ZcFL/UMzsusZCWgeyXtpudunNHIMPFDAYoXLjjXrfp3q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dcterms:created xsi:type="dcterms:W3CDTF">2023-07-31T13:47:37Z</dcterms:created>
  <dcterms:modified xsi:type="dcterms:W3CDTF">2023-07-31T13:49:22Z</dcterms:modified>
  <cp:category/>
  <cp:version/>
  <cp:contentType/>
  <cp:contentStatus/>
</cp:coreProperties>
</file>